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0" windowHeight="0"/>
  </bookViews>
  <sheets>
    <sheet name="Rekapitulace stavby" sheetId="1" r:id="rId1"/>
    <sheet name="1 - Bourání" sheetId="2" r:id="rId2"/>
    <sheet name="2 - Stavební úpravy" sheetId="3" r:id="rId3"/>
    <sheet name="3 - Zdravotně techniché i..." sheetId="4" r:id="rId4"/>
    <sheet name="4 - Vytápění" sheetId="5" r:id="rId5"/>
    <sheet name="5 - Elektroinstalace" sheetId="6" r:id="rId6"/>
    <sheet name="6 - VRN" sheetId="7" r:id="rId7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'1 - Bourání'!$C$93:$K$277</definedName>
    <definedName name="_xlnm.Print_Area" localSheetId="1">'1 - Bourání'!$C$4:$J$39,'1 - Bourání'!$C$81:$K$277</definedName>
    <definedName name="_xlnm.Print_Titles" localSheetId="1">'1 - Bourání'!$93:$93</definedName>
    <definedName name="_xlnm._FilterDatabase" localSheetId="2" hidden="1">'2 - Stavební úpravy'!$C$97:$K$334</definedName>
    <definedName name="_xlnm.Print_Area" localSheetId="2">'2 - Stavební úpravy'!$C$4:$J$39,'2 - Stavební úpravy'!$C$85:$K$334</definedName>
    <definedName name="_xlnm.Print_Titles" localSheetId="2">'2 - Stavební úpravy'!$97:$97</definedName>
    <definedName name="_xlnm._FilterDatabase" localSheetId="3" hidden="1">'3 - Zdravotně techniché i...'!$C$89:$K$216</definedName>
    <definedName name="_xlnm.Print_Area" localSheetId="3">'3 - Zdravotně techniché i...'!$C$4:$J$39,'3 - Zdravotně techniché i...'!$C$77:$K$216</definedName>
    <definedName name="_xlnm.Print_Titles" localSheetId="3">'3 - Zdravotně techniché i...'!$89:$89</definedName>
    <definedName name="_xlnm._FilterDatabase" localSheetId="4" hidden="1">'4 - Vytápění'!$C$81:$K$126</definedName>
    <definedName name="_xlnm.Print_Area" localSheetId="4">'4 - Vytápění'!$C$4:$J$39,'4 - Vytápění'!$C$69:$K$126</definedName>
    <definedName name="_xlnm.Print_Titles" localSheetId="4">'4 - Vytápění'!$81:$81</definedName>
    <definedName name="_xlnm._FilterDatabase" localSheetId="5" hidden="1">'5 - Elektroinstalace'!$C$89:$K$214</definedName>
    <definedName name="_xlnm.Print_Area" localSheetId="5">'5 - Elektroinstalace'!$C$4:$J$39,'5 - Elektroinstalace'!$C$77:$K$214</definedName>
    <definedName name="_xlnm.Print_Titles" localSheetId="5">'5 - Elektroinstalace'!$89:$89</definedName>
    <definedName name="_xlnm._FilterDatabase" localSheetId="6" hidden="1">'6 - VRN'!$C$82:$K$93</definedName>
    <definedName name="_xlnm.Print_Area" localSheetId="6">'6 - VRN'!$C$4:$J$39,'6 - VRN'!$C$70:$K$93</definedName>
    <definedName name="_xlnm.Print_Titles" localSheetId="6">'6 - VRN'!$82:$82</definedName>
  </definedNames>
  <calcPr/>
</workbook>
</file>

<file path=xl/calcChain.xml><?xml version="1.0" encoding="utf-8"?>
<calcChain xmlns="http://schemas.openxmlformats.org/spreadsheetml/2006/main">
  <c i="7" l="1" r="J37"/>
  <c r="J36"/>
  <c i="1" r="AY60"/>
  <c i="7" r="J35"/>
  <c i="1" r="AX60"/>
  <c i="7" r="BI92"/>
  <c r="BH92"/>
  <c r="BG92"/>
  <c r="BF92"/>
  <c r="T92"/>
  <c r="T91"/>
  <c r="R92"/>
  <c r="R91"/>
  <c r="P92"/>
  <c r="P91"/>
  <c r="BI89"/>
  <c r="BH89"/>
  <c r="BG89"/>
  <c r="BF89"/>
  <c r="T89"/>
  <c r="T88"/>
  <c r="R89"/>
  <c r="R88"/>
  <c r="P89"/>
  <c r="P88"/>
  <c r="BI86"/>
  <c r="BH86"/>
  <c r="BG86"/>
  <c r="BF86"/>
  <c r="T86"/>
  <c r="T85"/>
  <c r="R86"/>
  <c r="R85"/>
  <c r="R84"/>
  <c r="R83"/>
  <c r="P86"/>
  <c r="P85"/>
  <c r="P84"/>
  <c r="P83"/>
  <c i="1" r="AU60"/>
  <c i="7" r="J80"/>
  <c r="J79"/>
  <c r="F79"/>
  <c r="F77"/>
  <c r="E75"/>
  <c r="J55"/>
  <c r="J54"/>
  <c r="F54"/>
  <c r="F52"/>
  <c r="E50"/>
  <c r="J18"/>
  <c r="E18"/>
  <c r="F55"/>
  <c r="J17"/>
  <c r="J12"/>
  <c r="J77"/>
  <c r="E7"/>
  <c r="E48"/>
  <c i="6" r="J37"/>
  <c r="J36"/>
  <c i="1" r="AY59"/>
  <c i="6" r="J35"/>
  <c i="1" r="AX59"/>
  <c i="6"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T203"/>
  <c r="R204"/>
  <c r="R203"/>
  <c r="P204"/>
  <c r="P203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J87"/>
  <c r="J86"/>
  <c r="F86"/>
  <c r="F84"/>
  <c r="E82"/>
  <c r="J55"/>
  <c r="J54"/>
  <c r="F54"/>
  <c r="F52"/>
  <c r="E50"/>
  <c r="J18"/>
  <c r="E18"/>
  <c r="F55"/>
  <c r="J17"/>
  <c r="J12"/>
  <c r="J84"/>
  <c r="E7"/>
  <c r="E48"/>
  <c i="5" r="J37"/>
  <c r="J36"/>
  <c i="1" r="AY58"/>
  <c i="5" r="J35"/>
  <c i="1" r="AX58"/>
  <c i="5"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6"/>
  <c r="BH116"/>
  <c r="BG116"/>
  <c r="BF116"/>
  <c r="T116"/>
  <c r="R116"/>
  <c r="P116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52"/>
  <c r="E7"/>
  <c r="E72"/>
  <c i="4" r="J37"/>
  <c r="J36"/>
  <c i="1" r="AY57"/>
  <c i="4" r="J35"/>
  <c i="1" r="AX57"/>
  <c i="4"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1"/>
  <c r="BH181"/>
  <c r="BG181"/>
  <c r="BF181"/>
  <c r="T181"/>
  <c r="R181"/>
  <c r="P181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T131"/>
  <c r="R132"/>
  <c r="R131"/>
  <c r="P132"/>
  <c r="P131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T116"/>
  <c r="R117"/>
  <c r="R116"/>
  <c r="P117"/>
  <c r="P116"/>
  <c r="BI113"/>
  <c r="BH113"/>
  <c r="BG113"/>
  <c r="BF113"/>
  <c r="T113"/>
  <c r="T112"/>
  <c r="R113"/>
  <c r="R112"/>
  <c r="P113"/>
  <c r="P112"/>
  <c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55"/>
  <c r="J17"/>
  <c r="J12"/>
  <c r="J84"/>
  <c r="E7"/>
  <c r="E48"/>
  <c i="3" r="J37"/>
  <c r="J36"/>
  <c i="1" r="AY56"/>
  <c i="3" r="J35"/>
  <c i="1" r="AX56"/>
  <c i="3" r="BI329"/>
  <c r="BH329"/>
  <c r="BG329"/>
  <c r="BF329"/>
  <c r="T329"/>
  <c r="R329"/>
  <c r="P329"/>
  <c r="BI323"/>
  <c r="BH323"/>
  <c r="BG323"/>
  <c r="BF323"/>
  <c r="T323"/>
  <c r="R323"/>
  <c r="P323"/>
  <c r="BI318"/>
  <c r="BH318"/>
  <c r="BG318"/>
  <c r="BF318"/>
  <c r="T318"/>
  <c r="R318"/>
  <c r="P318"/>
  <c r="BI314"/>
  <c r="BH314"/>
  <c r="BG314"/>
  <c r="BF314"/>
  <c r="T314"/>
  <c r="R314"/>
  <c r="P314"/>
  <c r="BI310"/>
  <c r="BH310"/>
  <c r="BG310"/>
  <c r="BF310"/>
  <c r="T310"/>
  <c r="R310"/>
  <c r="P310"/>
  <c r="BI307"/>
  <c r="BH307"/>
  <c r="BG307"/>
  <c r="BF307"/>
  <c r="T307"/>
  <c r="R307"/>
  <c r="P307"/>
  <c r="BI305"/>
  <c r="BH305"/>
  <c r="BG305"/>
  <c r="BF305"/>
  <c r="T305"/>
  <c r="R305"/>
  <c r="P305"/>
  <c r="BI301"/>
  <c r="BH301"/>
  <c r="BG301"/>
  <c r="BF301"/>
  <c r="T301"/>
  <c r="R301"/>
  <c r="P301"/>
  <c r="BI299"/>
  <c r="BH299"/>
  <c r="BG299"/>
  <c r="BF299"/>
  <c r="T299"/>
  <c r="R299"/>
  <c r="P299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5"/>
  <c r="BH285"/>
  <c r="BG285"/>
  <c r="BF285"/>
  <c r="T285"/>
  <c r="R285"/>
  <c r="P285"/>
  <c r="BI282"/>
  <c r="BH282"/>
  <c r="BG282"/>
  <c r="BF282"/>
  <c r="T282"/>
  <c r="R282"/>
  <c r="P282"/>
  <c r="BI280"/>
  <c r="BH280"/>
  <c r="BG280"/>
  <c r="BF280"/>
  <c r="T280"/>
  <c r="R280"/>
  <c r="P280"/>
  <c r="BI277"/>
  <c r="BH277"/>
  <c r="BG277"/>
  <c r="BF277"/>
  <c r="T277"/>
  <c r="R277"/>
  <c r="P277"/>
  <c r="BI275"/>
  <c r="BH275"/>
  <c r="BG275"/>
  <c r="BF275"/>
  <c r="T275"/>
  <c r="R275"/>
  <c r="P275"/>
  <c r="BI271"/>
  <c r="BH271"/>
  <c r="BG271"/>
  <c r="BF271"/>
  <c r="T271"/>
  <c r="R271"/>
  <c r="P271"/>
  <c r="BI268"/>
  <c r="BH268"/>
  <c r="BG268"/>
  <c r="BF268"/>
  <c r="T268"/>
  <c r="R268"/>
  <c r="P268"/>
  <c r="BI267"/>
  <c r="BH267"/>
  <c r="BG267"/>
  <c r="BF267"/>
  <c r="T267"/>
  <c r="R267"/>
  <c r="P267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4"/>
  <c r="BH234"/>
  <c r="BG234"/>
  <c r="BF234"/>
  <c r="T234"/>
  <c r="R234"/>
  <c r="P234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7"/>
  <c r="BH217"/>
  <c r="BG217"/>
  <c r="BF217"/>
  <c r="T217"/>
  <c r="T216"/>
  <c r="R217"/>
  <c r="R216"/>
  <c r="P217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5"/>
  <c r="BH165"/>
  <c r="BG165"/>
  <c r="BF165"/>
  <c r="T165"/>
  <c r="R165"/>
  <c r="P165"/>
  <c r="BI161"/>
  <c r="BH161"/>
  <c r="BG161"/>
  <c r="BF161"/>
  <c r="T161"/>
  <c r="R161"/>
  <c r="P161"/>
  <c r="BI156"/>
  <c r="BH156"/>
  <c r="BG156"/>
  <c r="BF156"/>
  <c r="T156"/>
  <c r="R156"/>
  <c r="P156"/>
  <c r="BI152"/>
  <c r="BH152"/>
  <c r="BG152"/>
  <c r="BF152"/>
  <c r="T152"/>
  <c r="R152"/>
  <c r="P152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T104"/>
  <c r="R105"/>
  <c r="R104"/>
  <c r="P105"/>
  <c r="P104"/>
  <c r="BI101"/>
  <c r="BH101"/>
  <c r="BG101"/>
  <c r="BF101"/>
  <c r="T101"/>
  <c r="T100"/>
  <c r="R101"/>
  <c r="R100"/>
  <c r="P101"/>
  <c r="P100"/>
  <c r="J95"/>
  <c r="J94"/>
  <c r="F94"/>
  <c r="F92"/>
  <c r="E90"/>
  <c r="J55"/>
  <c r="J54"/>
  <c r="F54"/>
  <c r="F52"/>
  <c r="E50"/>
  <c r="J18"/>
  <c r="E18"/>
  <c r="F95"/>
  <c r="J17"/>
  <c r="J12"/>
  <c r="J92"/>
  <c r="E7"/>
  <c r="E88"/>
  <c i="2" r="T245"/>
  <c r="R245"/>
  <c r="P245"/>
  <c r="BK245"/>
  <c r="J245"/>
  <c r="J73"/>
  <c r="T224"/>
  <c r="R224"/>
  <c r="P224"/>
  <c r="BK224"/>
  <c r="J224"/>
  <c r="J69"/>
  <c r="T96"/>
  <c r="R96"/>
  <c r="P96"/>
  <c r="BK96"/>
  <c r="J96"/>
  <c r="J61"/>
  <c r="J37"/>
  <c r="J36"/>
  <c i="1" r="AY55"/>
  <c i="2" r="J35"/>
  <c i="1" r="AX55"/>
  <c i="2" r="BI268"/>
  <c r="BH268"/>
  <c r="BG268"/>
  <c r="BF268"/>
  <c r="T268"/>
  <c r="T257"/>
  <c r="R268"/>
  <c r="R257"/>
  <c r="P268"/>
  <c r="P257"/>
  <c r="BI258"/>
  <c r="BH258"/>
  <c r="BG258"/>
  <c r="BF258"/>
  <c r="T258"/>
  <c r="R258"/>
  <c r="P258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39"/>
  <c r="BH239"/>
  <c r="BG239"/>
  <c r="BF239"/>
  <c r="T239"/>
  <c r="T238"/>
  <c r="R239"/>
  <c r="P239"/>
  <c r="P238"/>
  <c r="BI236"/>
  <c r="BH236"/>
  <c r="BG236"/>
  <c r="BF236"/>
  <c r="T236"/>
  <c r="T235"/>
  <c r="R236"/>
  <c r="R235"/>
  <c r="P236"/>
  <c r="P235"/>
  <c r="BI225"/>
  <c r="BH225"/>
  <c r="BG225"/>
  <c r="BF225"/>
  <c r="T225"/>
  <c r="R225"/>
  <c r="P225"/>
  <c r="BI221"/>
  <c r="BH221"/>
  <c r="BG221"/>
  <c r="BF221"/>
  <c r="T221"/>
  <c r="T220"/>
  <c r="R221"/>
  <c r="R220"/>
  <c r="P221"/>
  <c r="P220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4"/>
  <c r="BH184"/>
  <c r="BG184"/>
  <c r="BF184"/>
  <c r="T184"/>
  <c r="R184"/>
  <c r="P184"/>
  <c r="BI174"/>
  <c r="BH174"/>
  <c r="BG174"/>
  <c r="BF174"/>
  <c r="T174"/>
  <c r="R174"/>
  <c r="P174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6"/>
  <c r="BH156"/>
  <c r="BG156"/>
  <c r="BF156"/>
  <c r="T156"/>
  <c r="R156"/>
  <c r="P156"/>
  <c r="BI151"/>
  <c r="BH151"/>
  <c r="BG151"/>
  <c r="BF151"/>
  <c r="T151"/>
  <c r="R151"/>
  <c r="P151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T126"/>
  <c r="R127"/>
  <c r="R126"/>
  <c r="P127"/>
  <c r="P126"/>
  <c r="BI115"/>
  <c r="BH115"/>
  <c r="BG115"/>
  <c r="BF115"/>
  <c r="T115"/>
  <c r="T114"/>
  <c r="R115"/>
  <c r="R114"/>
  <c r="P115"/>
  <c r="P114"/>
  <c r="BI111"/>
  <c r="BH111"/>
  <c r="BG111"/>
  <c r="BF111"/>
  <c r="T111"/>
  <c r="R111"/>
  <c r="P111"/>
  <c r="BI108"/>
  <c r="BH108"/>
  <c r="BG108"/>
  <c r="BF108"/>
  <c r="T108"/>
  <c r="R108"/>
  <c r="P108"/>
  <c r="BI97"/>
  <c r="BH97"/>
  <c r="BG97"/>
  <c r="BF97"/>
  <c r="T97"/>
  <c r="R97"/>
  <c r="P97"/>
  <c r="J91"/>
  <c r="J90"/>
  <c r="F90"/>
  <c r="F88"/>
  <c r="E86"/>
  <c r="J55"/>
  <c r="J54"/>
  <c r="F54"/>
  <c r="F52"/>
  <c r="E50"/>
  <c r="J18"/>
  <c r="E18"/>
  <c r="F91"/>
  <c r="J17"/>
  <c r="J12"/>
  <c r="J52"/>
  <c r="E7"/>
  <c r="E84"/>
  <c i="1" r="L50"/>
  <c r="AM50"/>
  <c r="AM49"/>
  <c r="L49"/>
  <c r="AM47"/>
  <c r="L47"/>
  <c r="L45"/>
  <c r="L44"/>
  <c i="2" r="BK268"/>
  <c r="BK239"/>
  <c r="J221"/>
  <c r="J208"/>
  <c r="J195"/>
  <c r="J174"/>
  <c r="BK141"/>
  <c r="J108"/>
  <c r="BK249"/>
  <c r="BK221"/>
  <c r="BK213"/>
  <c r="BK191"/>
  <c r="BK156"/>
  <c r="BK115"/>
  <c i="1" r="AS54"/>
  <c i="2" r="BK163"/>
  <c r="BK137"/>
  <c r="J115"/>
  <c r="J213"/>
  <c r="BK202"/>
  <c r="J191"/>
  <c i="3" r="BK329"/>
  <c r="BK289"/>
  <c r="BK267"/>
  <c r="J253"/>
  <c r="J241"/>
  <c r="J232"/>
  <c r="J204"/>
  <c r="J183"/>
  <c r="J156"/>
  <c r="J140"/>
  <c r="J109"/>
  <c r="J318"/>
  <c r="BK275"/>
  <c r="J267"/>
  <c r="BK264"/>
  <c r="J261"/>
  <c r="J234"/>
  <c r="BK229"/>
  <c r="BK224"/>
  <c r="BK213"/>
  <c r="BK204"/>
  <c r="BK176"/>
  <c r="J152"/>
  <c r="BK134"/>
  <c r="J123"/>
  <c r="J314"/>
  <c r="J282"/>
  <c r="BK271"/>
  <c r="BK263"/>
  <c r="BK257"/>
  <c r="J238"/>
  <c r="J217"/>
  <c r="J161"/>
  <c r="J126"/>
  <c r="J310"/>
  <c r="J299"/>
  <c r="BK250"/>
  <c r="BK238"/>
  <c r="J213"/>
  <c r="BK190"/>
  <c r="J176"/>
  <c r="J142"/>
  <c r="BK116"/>
  <c r="BK105"/>
  <c i="4" r="BK201"/>
  <c r="BK192"/>
  <c r="J159"/>
  <c r="J139"/>
  <c r="BK107"/>
  <c r="BK99"/>
  <c r="BK209"/>
  <c r="BK203"/>
  <c r="BK174"/>
  <c r="BK152"/>
  <c r="BK120"/>
  <c r="BK103"/>
  <c r="J213"/>
  <c r="BK186"/>
  <c r="J167"/>
  <c r="BK148"/>
  <c r="BK127"/>
  <c r="J201"/>
  <c r="BK171"/>
  <c r="BK155"/>
  <c r="J132"/>
  <c r="BK117"/>
  <c i="5" r="BK125"/>
  <c r="J94"/>
  <c r="BK120"/>
  <c r="J123"/>
  <c r="J103"/>
  <c r="J96"/>
  <c r="J113"/>
  <c r="BK96"/>
  <c i="6" r="BK211"/>
  <c r="BK206"/>
  <c r="BK193"/>
  <c r="J179"/>
  <c r="BK167"/>
  <c r="BK163"/>
  <c r="J153"/>
  <c r="J137"/>
  <c r="J126"/>
  <c r="J118"/>
  <c r="BK106"/>
  <c r="BK204"/>
  <c r="J196"/>
  <c r="J185"/>
  <c r="J177"/>
  <c r="BK160"/>
  <c r="J157"/>
  <c r="BK133"/>
  <c r="J114"/>
  <c r="BK104"/>
  <c r="J94"/>
  <c r="BK208"/>
  <c r="J204"/>
  <c r="J189"/>
  <c r="J171"/>
  <c r="J160"/>
  <c r="J147"/>
  <c r="J132"/>
  <c r="BK127"/>
  <c r="BK121"/>
  <c r="BK105"/>
  <c r="BK94"/>
  <c r="J207"/>
  <c r="BK196"/>
  <c r="J181"/>
  <c r="J165"/>
  <c r="BK155"/>
  <c r="BK147"/>
  <c r="J142"/>
  <c r="J133"/>
  <c r="BK125"/>
  <c r="J119"/>
  <c r="BK102"/>
  <c i="7" r="J89"/>
  <c r="BK86"/>
  <c i="2" r="J167"/>
  <c r="BK131"/>
  <c r="J239"/>
  <c r="J205"/>
  <c r="J184"/>
  <c r="BK108"/>
  <c i="3" r="J295"/>
  <c r="BK280"/>
  <c r="BK255"/>
  <c r="J235"/>
  <c r="J207"/>
  <c r="J190"/>
  <c r="BK161"/>
  <c r="BK142"/>
  <c r="BK114"/>
  <c r="J329"/>
  <c r="J289"/>
  <c r="BK207"/>
  <c r="BK183"/>
  <c r="BK156"/>
  <c r="J137"/>
  <c r="BK126"/>
  <c r="BK318"/>
  <c r="BK307"/>
  <c r="BK285"/>
  <c r="BK268"/>
  <c r="BK261"/>
  <c r="J247"/>
  <c r="J226"/>
  <c r="J194"/>
  <c r="BK137"/>
  <c r="BK109"/>
  <c r="BK305"/>
  <c r="J292"/>
  <c r="BK235"/>
  <c r="BK202"/>
  <c r="J180"/>
  <c r="BK152"/>
  <c r="J114"/>
  <c i="4" r="J215"/>
  <c r="J203"/>
  <c r="BK181"/>
  <c r="J162"/>
  <c r="BK142"/>
  <c r="BK110"/>
  <c r="BK93"/>
  <c r="BK207"/>
  <c r="J192"/>
  <c r="BK162"/>
  <c r="BK139"/>
  <c r="BK113"/>
  <c r="J96"/>
  <c r="J210"/>
  <c r="J181"/>
  <c r="J152"/>
  <c r="J129"/>
  <c r="J117"/>
  <c r="J195"/>
  <c r="BK159"/>
  <c r="BK124"/>
  <c r="BK96"/>
  <c i="5" r="J111"/>
  <c r="J125"/>
  <c r="BK103"/>
  <c r="J116"/>
  <c r="BK100"/>
  <c r="J120"/>
  <c r="J109"/>
  <c r="J91"/>
  <c i="6" r="J210"/>
  <c r="BK198"/>
  <c r="BK185"/>
  <c r="J173"/>
  <c r="J166"/>
  <c r="BK162"/>
  <c r="BK151"/>
  <c r="J134"/>
  <c r="J122"/>
  <c r="BK117"/>
  <c r="J96"/>
  <c r="BK201"/>
  <c r="BK194"/>
  <c r="BK181"/>
  <c r="BK175"/>
  <c r="BK145"/>
  <c r="J130"/>
  <c r="J128"/>
  <c r="J107"/>
  <c r="BK96"/>
  <c r="J209"/>
  <c r="J201"/>
  <c r="BK187"/>
  <c r="J169"/>
  <c r="BK157"/>
  <c r="BK139"/>
  <c r="J131"/>
  <c r="J124"/>
  <c r="BK120"/>
  <c r="J104"/>
  <c r="J92"/>
  <c r="J193"/>
  <c r="BK171"/>
  <c r="J162"/>
  <c r="J151"/>
  <c r="BK143"/>
  <c r="BK137"/>
  <c r="BK126"/>
  <c r="J120"/>
  <c r="J116"/>
  <c r="BK92"/>
  <c i="2" r="J249"/>
  <c r="J236"/>
  <c r="J218"/>
  <c r="J202"/>
  <c r="BK193"/>
  <c r="BK171"/>
  <c r="J127"/>
  <c r="J97"/>
  <c r="BK246"/>
  <c r="BK218"/>
  <c r="BK205"/>
  <c r="J171"/>
  <c r="J151"/>
  <c r="BK134"/>
  <c r="BK97"/>
  <c r="J225"/>
  <c r="BK200"/>
  <c r="BK174"/>
  <c r="J141"/>
  <c r="BK127"/>
  <c r="BK236"/>
  <c r="BK208"/>
  <c r="J193"/>
  <c r="J131"/>
  <c i="3" r="J305"/>
  <c r="BK282"/>
  <c r="J257"/>
  <c r="J244"/>
  <c r="J221"/>
  <c r="J202"/>
  <c r="J172"/>
  <c r="J147"/>
  <c r="BK128"/>
  <c r="J105"/>
  <c r="BK314"/>
  <c r="BK217"/>
  <c r="BK200"/>
  <c r="BK168"/>
  <c r="BK147"/>
  <c r="BK131"/>
  <c r="BK120"/>
  <c r="BK310"/>
  <c r="BK299"/>
  <c r="J275"/>
  <c r="J264"/>
  <c r="BK253"/>
  <c r="J231"/>
  <c r="J198"/>
  <c r="BK140"/>
  <c r="J120"/>
  <c r="J307"/>
  <c r="BK295"/>
  <c r="J259"/>
  <c r="BK241"/>
  <c r="J224"/>
  <c r="BK198"/>
  <c r="BK172"/>
  <c r="J134"/>
  <c r="J112"/>
  <c i="4" r="J209"/>
  <c r="J198"/>
  <c r="J177"/>
  <c r="BK158"/>
  <c r="J136"/>
  <c r="J103"/>
  <c r="BK210"/>
  <c r="BK195"/>
  <c r="J171"/>
  <c r="J148"/>
  <c r="J122"/>
  <c r="J107"/>
  <c r="BK215"/>
  <c r="J189"/>
  <c r="J174"/>
  <c r="BK136"/>
  <c r="BK122"/>
  <c r="BK197"/>
  <c r="BK167"/>
  <c r="BK145"/>
  <c r="J127"/>
  <c r="J113"/>
  <c i="5" r="BK113"/>
  <c r="BK85"/>
  <c r="BK106"/>
  <c r="J85"/>
  <c r="J106"/>
  <c r="BK91"/>
  <c r="BK111"/>
  <c r="J100"/>
  <c i="6" r="J213"/>
  <c r="J197"/>
  <c r="BK191"/>
  <c r="BK177"/>
  <c r="BK169"/>
  <c r="BK164"/>
  <c r="BK159"/>
  <c r="BK135"/>
  <c r="BK129"/>
  <c r="BK119"/>
  <c r="J105"/>
  <c r="J208"/>
  <c r="BK197"/>
  <c r="BK189"/>
  <c r="BK179"/>
  <c r="J167"/>
  <c r="J143"/>
  <c r="BK132"/>
  <c r="BK116"/>
  <c r="J100"/>
  <c r="BK214"/>
  <c r="BK207"/>
  <c r="BK202"/>
  <c r="J199"/>
  <c r="J183"/>
  <c r="J163"/>
  <c r="BK149"/>
  <c r="J135"/>
  <c r="BK128"/>
  <c r="J123"/>
  <c r="BK118"/>
  <c r="BK98"/>
  <c r="J214"/>
  <c r="BK199"/>
  <c r="J191"/>
  <c r="J168"/>
  <c r="J161"/>
  <c r="J149"/>
  <c r="J139"/>
  <c r="J127"/>
  <c r="BK123"/>
  <c r="J117"/>
  <c r="J106"/>
  <c i="7" r="J92"/>
  <c r="BK92"/>
  <c r="J86"/>
  <c i="2" r="BK258"/>
  <c r="J246"/>
  <c r="BK225"/>
  <c r="J210"/>
  <c r="J198"/>
  <c r="BK184"/>
  <c r="BK151"/>
  <c r="BK111"/>
  <c r="J268"/>
  <c r="J243"/>
  <c r="BK216"/>
  <c r="BK198"/>
  <c r="BK167"/>
  <c r="J137"/>
  <c r="J111"/>
  <c r="BK243"/>
  <c r="J216"/>
  <c r="BK195"/>
  <c r="J156"/>
  <c r="J134"/>
  <c r="J258"/>
  <c r="BK210"/>
  <c r="J200"/>
  <c r="J163"/>
  <c i="3" r="J323"/>
  <c r="J285"/>
  <c r="J277"/>
  <c r="BK247"/>
  <c r="BK234"/>
  <c r="BK210"/>
  <c r="BK194"/>
  <c r="BK165"/>
  <c r="J145"/>
  <c r="BK112"/>
  <c r="BK323"/>
  <c r="BK292"/>
  <c r="J280"/>
  <c r="J271"/>
  <c r="J265"/>
  <c r="J263"/>
  <c r="J255"/>
  <c r="BK231"/>
  <c r="BK226"/>
  <c r="BK221"/>
  <c r="J210"/>
  <c r="J186"/>
  <c r="J165"/>
  <c r="BK145"/>
  <c r="J128"/>
  <c r="J116"/>
  <c r="BK301"/>
  <c r="BK277"/>
  <c r="BK265"/>
  <c r="BK259"/>
  <c r="J250"/>
  <c r="J229"/>
  <c r="BK180"/>
  <c r="J131"/>
  <c r="BK101"/>
  <c r="J301"/>
  <c r="J268"/>
  <c r="BK244"/>
  <c r="BK232"/>
  <c r="J200"/>
  <c r="BK186"/>
  <c r="J168"/>
  <c r="BK123"/>
  <c r="J101"/>
  <c i="4" r="J207"/>
  <c r="J197"/>
  <c r="J164"/>
  <c r="J145"/>
  <c r="J124"/>
  <c r="BK213"/>
  <c r="J205"/>
  <c r="BK189"/>
  <c r="J155"/>
  <c r="BK129"/>
  <c r="J110"/>
  <c r="J93"/>
  <c r="BK198"/>
  <c r="BK177"/>
  <c r="J158"/>
  <c r="BK132"/>
  <c r="BK205"/>
  <c r="J186"/>
  <c r="BK164"/>
  <c r="J142"/>
  <c r="J120"/>
  <c r="J99"/>
  <c i="5" r="BK109"/>
  <c r="BK123"/>
  <c r="J88"/>
  <c r="J107"/>
  <c r="BK94"/>
  <c r="BK116"/>
  <c r="BK107"/>
  <c r="BK88"/>
  <c i="6" r="BK209"/>
  <c r="J194"/>
  <c r="J187"/>
  <c r="J176"/>
  <c r="BK168"/>
  <c r="BK165"/>
  <c r="BK161"/>
  <c r="J141"/>
  <c r="BK130"/>
  <c r="J121"/>
  <c r="BK109"/>
  <c r="BK210"/>
  <c r="J202"/>
  <c r="BK195"/>
  <c r="BK183"/>
  <c r="BK176"/>
  <c r="J159"/>
  <c r="BK142"/>
  <c r="J129"/>
  <c r="BK113"/>
  <c r="J98"/>
  <c r="J211"/>
  <c r="J206"/>
  <c r="J195"/>
  <c r="BK173"/>
  <c r="BK166"/>
  <c r="J155"/>
  <c r="BK134"/>
  <c r="J125"/>
  <c r="BK122"/>
  <c r="J111"/>
  <c r="J102"/>
  <c r="BK213"/>
  <c r="J198"/>
  <c r="J175"/>
  <c r="J164"/>
  <c r="BK153"/>
  <c r="J145"/>
  <c r="BK141"/>
  <c r="BK131"/>
  <c r="BK124"/>
  <c r="BK114"/>
  <c r="J113"/>
  <c r="BK111"/>
  <c r="J109"/>
  <c r="BK107"/>
  <c r="BK100"/>
  <c i="7" r="BK89"/>
  <c l="1" r="T84"/>
  <c r="T83"/>
  <c i="2" r="BK107"/>
  <c r="J107"/>
  <c r="J62"/>
  <c r="T130"/>
  <c r="R190"/>
  <c r="R238"/>
  <c i="3" r="T108"/>
  <c r="T99"/>
  <c r="T119"/>
  <c r="T133"/>
  <c r="BK146"/>
  <c r="J146"/>
  <c r="J66"/>
  <c r="T206"/>
  <c r="P220"/>
  <c r="R228"/>
  <c r="P240"/>
  <c r="R246"/>
  <c r="R252"/>
  <c r="P270"/>
  <c r="BK291"/>
  <c r="J291"/>
  <c r="J76"/>
  <c r="BK309"/>
  <c r="J309"/>
  <c r="J77"/>
  <c r="BK322"/>
  <c r="J322"/>
  <c r="J78"/>
  <c i="4" r="BK92"/>
  <c r="J92"/>
  <c r="J61"/>
  <c r="T119"/>
  <c r="R135"/>
  <c r="T166"/>
  <c r="T194"/>
  <c r="T212"/>
  <c i="5" r="T84"/>
  <c r="P105"/>
  <c i="6" r="T91"/>
  <c r="R95"/>
  <c r="R108"/>
  <c r="T115"/>
  <c r="R136"/>
  <c r="T144"/>
  <c r="P170"/>
  <c r="BK178"/>
  <c r="J178"/>
  <c r="J67"/>
  <c r="BK200"/>
  <c r="J200"/>
  <c r="J68"/>
  <c r="R205"/>
  <c i="2" r="T107"/>
  <c r="BK130"/>
  <c r="J130"/>
  <c r="J65"/>
  <c r="BK190"/>
  <c r="J190"/>
  <c r="J66"/>
  <c r="R242"/>
  <c i="3" r="BK108"/>
  <c r="J108"/>
  <c r="J63"/>
  <c r="P119"/>
  <c r="BK133"/>
  <c r="J133"/>
  <c r="J65"/>
  <c r="T146"/>
  <c r="P206"/>
  <c r="BK220"/>
  <c r="J220"/>
  <c r="J70"/>
  <c r="P228"/>
  <c r="T240"/>
  <c r="T246"/>
  <c r="BK252"/>
  <c r="J252"/>
  <c r="J74"/>
  <c r="T270"/>
  <c r="R291"/>
  <c r="T309"/>
  <c r="R322"/>
  <c i="4" r="R92"/>
  <c r="P119"/>
  <c r="BK135"/>
  <c r="J135"/>
  <c r="J67"/>
  <c r="P166"/>
  <c r="P194"/>
  <c r="BK212"/>
  <c r="J212"/>
  <c r="J70"/>
  <c i="5" r="R84"/>
  <c r="T105"/>
  <c i="6" r="BK91"/>
  <c r="J91"/>
  <c r="J60"/>
  <c r="BK95"/>
  <c r="J95"/>
  <c r="J61"/>
  <c r="T108"/>
  <c r="R115"/>
  <c r="P136"/>
  <c r="P144"/>
  <c r="BK170"/>
  <c r="J170"/>
  <c r="J66"/>
  <c r="T178"/>
  <c r="R200"/>
  <c r="P205"/>
  <c i="2" r="P107"/>
  <c r="P130"/>
  <c r="P190"/>
  <c r="R223"/>
  <c r="P242"/>
  <c r="P223"/>
  <c i="3" r="R108"/>
  <c r="R99"/>
  <c r="R119"/>
  <c r="R133"/>
  <c r="P146"/>
  <c r="BK206"/>
  <c r="J206"/>
  <c r="J67"/>
  <c r="T220"/>
  <c r="BK228"/>
  <c r="J228"/>
  <c r="J71"/>
  <c r="BK240"/>
  <c r="J240"/>
  <c r="J72"/>
  <c r="BK246"/>
  <c r="J246"/>
  <c r="J73"/>
  <c r="P252"/>
  <c r="BK270"/>
  <c r="J270"/>
  <c r="J75"/>
  <c r="P291"/>
  <c r="P309"/>
  <c r="P322"/>
  <c i="4" r="T92"/>
  <c r="T91"/>
  <c r="BK119"/>
  <c r="J119"/>
  <c r="J64"/>
  <c r="T135"/>
  <c r="T134"/>
  <c r="R166"/>
  <c r="R194"/>
  <c r="R212"/>
  <c i="5" r="P84"/>
  <c r="P83"/>
  <c r="P82"/>
  <c i="1" r="AU58"/>
  <c i="5" r="BK105"/>
  <c r="J105"/>
  <c r="J62"/>
  <c i="6" r="R91"/>
  <c r="P95"/>
  <c r="BK108"/>
  <c r="J108"/>
  <c r="J62"/>
  <c r="P115"/>
  <c r="T136"/>
  <c r="BK144"/>
  <c r="J144"/>
  <c r="J65"/>
  <c r="T170"/>
  <c r="P178"/>
  <c r="P200"/>
  <c r="T205"/>
  <c i="2" r="R107"/>
  <c r="R130"/>
  <c r="T190"/>
  <c r="T242"/>
  <c r="T223"/>
  <c i="3" r="P108"/>
  <c r="P99"/>
  <c r="BK119"/>
  <c r="J119"/>
  <c r="J64"/>
  <c r="P133"/>
  <c r="R146"/>
  <c r="R206"/>
  <c r="R220"/>
  <c r="T228"/>
  <c r="R240"/>
  <c r="P246"/>
  <c r="T252"/>
  <c r="R270"/>
  <c r="T291"/>
  <c r="R309"/>
  <c r="T322"/>
  <c i="4" r="P92"/>
  <c r="P91"/>
  <c r="R119"/>
  <c r="P135"/>
  <c r="BK166"/>
  <c r="J166"/>
  <c r="J68"/>
  <c r="BK194"/>
  <c r="J194"/>
  <c r="J69"/>
  <c r="P212"/>
  <c i="5" r="BK84"/>
  <c r="BK83"/>
  <c r="J83"/>
  <c r="J60"/>
  <c r="R105"/>
  <c i="6" r="P91"/>
  <c r="T95"/>
  <c r="P108"/>
  <c r="BK115"/>
  <c r="J115"/>
  <c r="J63"/>
  <c r="BK136"/>
  <c r="J136"/>
  <c r="J64"/>
  <c r="R144"/>
  <c r="R170"/>
  <c r="R178"/>
  <c r="T200"/>
  <c r="BK205"/>
  <c r="J205"/>
  <c r="J70"/>
  <c i="4" r="BK112"/>
  <c r="J112"/>
  <c r="J62"/>
  <c i="2" r="BK220"/>
  <c r="J220"/>
  <c r="J67"/>
  <c i="3" r="BK100"/>
  <c r="J100"/>
  <c r="J61"/>
  <c r="BK104"/>
  <c r="J104"/>
  <c r="J62"/>
  <c r="BK216"/>
  <c r="J216"/>
  <c r="J68"/>
  <c i="6" r="BK203"/>
  <c r="J203"/>
  <c r="J69"/>
  <c i="7" r="BK91"/>
  <c r="J91"/>
  <c r="J63"/>
  <c i="2" r="BK114"/>
  <c r="J114"/>
  <c r="J63"/>
  <c r="BK126"/>
  <c r="J126"/>
  <c r="J64"/>
  <c r="BK257"/>
  <c r="J257"/>
  <c r="J74"/>
  <c i="4" r="BK116"/>
  <c r="J116"/>
  <c r="J63"/>
  <c r="BK131"/>
  <c r="J131"/>
  <c r="J65"/>
  <c i="7" r="BK88"/>
  <c r="J88"/>
  <c r="J62"/>
  <c i="2" r="BK235"/>
  <c r="J235"/>
  <c r="J70"/>
  <c r="BK238"/>
  <c r="J238"/>
  <c r="J71"/>
  <c r="BK242"/>
  <c r="J242"/>
  <c r="J72"/>
  <c i="7" r="BK85"/>
  <c r="BK84"/>
  <c r="J84"/>
  <c r="J60"/>
  <c r="E73"/>
  <c r="F80"/>
  <c r="BE86"/>
  <c r="BE92"/>
  <c r="J52"/>
  <c r="BE89"/>
  <c i="5" r="BK82"/>
  <c r="J82"/>
  <c i="6" r="E80"/>
  <c r="F87"/>
  <c r="BE94"/>
  <c r="BE96"/>
  <c r="BE104"/>
  <c r="BE116"/>
  <c r="BE121"/>
  <c r="BE122"/>
  <c r="BE124"/>
  <c r="BE125"/>
  <c r="BE128"/>
  <c r="BE131"/>
  <c r="BE134"/>
  <c r="BE145"/>
  <c r="BE157"/>
  <c r="BE159"/>
  <c r="BE166"/>
  <c r="BE185"/>
  <c r="BE187"/>
  <c r="BE194"/>
  <c r="BE202"/>
  <c r="BE204"/>
  <c r="BE208"/>
  <c r="BE209"/>
  <c r="BE211"/>
  <c r="J52"/>
  <c r="BE92"/>
  <c r="BE98"/>
  <c r="BE106"/>
  <c r="BE113"/>
  <c r="BE114"/>
  <c r="BE117"/>
  <c r="BE119"/>
  <c r="BE120"/>
  <c r="BE126"/>
  <c r="BE129"/>
  <c r="BE130"/>
  <c r="BE133"/>
  <c r="BE141"/>
  <c r="BE142"/>
  <c r="BE160"/>
  <c r="BE164"/>
  <c r="BE167"/>
  <c r="BE175"/>
  <c r="BE176"/>
  <c r="BE177"/>
  <c r="BE179"/>
  <c r="BE183"/>
  <c r="BE189"/>
  <c r="BE193"/>
  <c r="BE196"/>
  <c r="BE197"/>
  <c r="BE213"/>
  <c i="5" r="J84"/>
  <c r="J61"/>
  <c i="6" r="BE105"/>
  <c r="BE109"/>
  <c r="BE135"/>
  <c r="BE139"/>
  <c r="BE149"/>
  <c r="BE151"/>
  <c r="BE153"/>
  <c r="BE161"/>
  <c r="BE162"/>
  <c r="BE163"/>
  <c r="BE165"/>
  <c r="BE168"/>
  <c r="BE169"/>
  <c r="BE171"/>
  <c r="BE191"/>
  <c r="BE198"/>
  <c r="BE206"/>
  <c r="BE100"/>
  <c r="BE102"/>
  <c r="BE107"/>
  <c r="BE111"/>
  <c r="BE118"/>
  <c r="BE123"/>
  <c r="BE127"/>
  <c r="BE132"/>
  <c r="BE137"/>
  <c r="BE143"/>
  <c r="BE147"/>
  <c r="BE155"/>
  <c r="BE173"/>
  <c r="BE181"/>
  <c r="BE195"/>
  <c r="BE199"/>
  <c r="BE201"/>
  <c r="BE207"/>
  <c r="BE210"/>
  <c r="BE214"/>
  <c i="5" r="BE103"/>
  <c i="4" r="BK134"/>
  <c r="J134"/>
  <c r="J66"/>
  <c i="5" r="E48"/>
  <c r="F55"/>
  <c r="J76"/>
  <c r="BE85"/>
  <c r="BE123"/>
  <c r="BE125"/>
  <c r="BE94"/>
  <c r="BE96"/>
  <c r="BE107"/>
  <c r="BE109"/>
  <c r="BE111"/>
  <c r="BE113"/>
  <c r="BE88"/>
  <c r="BE91"/>
  <c r="BE100"/>
  <c r="BE106"/>
  <c r="BE116"/>
  <c r="BE120"/>
  <c i="4" r="J52"/>
  <c r="E80"/>
  <c r="F87"/>
  <c r="BE107"/>
  <c r="BE122"/>
  <c r="BE127"/>
  <c r="BE136"/>
  <c r="BE148"/>
  <c r="BE189"/>
  <c r="BE201"/>
  <c r="BE207"/>
  <c r="BE210"/>
  <c r="BE213"/>
  <c r="BE93"/>
  <c r="BE99"/>
  <c r="BE103"/>
  <c r="BE110"/>
  <c r="BE139"/>
  <c r="BE142"/>
  <c r="BE158"/>
  <c r="BE162"/>
  <c r="BE174"/>
  <c r="BE192"/>
  <c r="BE195"/>
  <c r="BE197"/>
  <c r="BE203"/>
  <c r="BE205"/>
  <c r="BE215"/>
  <c r="BE96"/>
  <c r="BE124"/>
  <c r="BE132"/>
  <c r="BE155"/>
  <c r="BE164"/>
  <c r="BE177"/>
  <c r="BE181"/>
  <c r="BE198"/>
  <c r="BE113"/>
  <c r="BE117"/>
  <c r="BE120"/>
  <c r="BE129"/>
  <c r="BE145"/>
  <c r="BE152"/>
  <c r="BE159"/>
  <c r="BE167"/>
  <c r="BE171"/>
  <c r="BE186"/>
  <c r="BE209"/>
  <c i="3" r="F55"/>
  <c r="BE126"/>
  <c r="BE128"/>
  <c r="BE137"/>
  <c r="BE145"/>
  <c r="BE156"/>
  <c r="BE161"/>
  <c r="BE204"/>
  <c r="BE207"/>
  <c r="BE217"/>
  <c r="BE226"/>
  <c r="BE229"/>
  <c r="BE231"/>
  <c r="BE232"/>
  <c r="BE241"/>
  <c r="BE253"/>
  <c r="BE255"/>
  <c r="BE259"/>
  <c r="BE264"/>
  <c r="BE265"/>
  <c r="BE275"/>
  <c r="BE277"/>
  <c r="BE280"/>
  <c r="BE285"/>
  <c r="BE318"/>
  <c r="BE323"/>
  <c r="BE114"/>
  <c r="BE142"/>
  <c r="BE147"/>
  <c r="BE152"/>
  <c r="BE165"/>
  <c r="BE168"/>
  <c r="BE172"/>
  <c r="BE183"/>
  <c r="BE186"/>
  <c r="BE200"/>
  <c r="BE202"/>
  <c r="BE210"/>
  <c r="BE221"/>
  <c r="BE234"/>
  <c r="BE289"/>
  <c r="BE292"/>
  <c r="J52"/>
  <c r="BE101"/>
  <c r="BE105"/>
  <c r="BE109"/>
  <c r="BE112"/>
  <c r="BE140"/>
  <c r="BE180"/>
  <c r="BE190"/>
  <c r="BE194"/>
  <c r="BE235"/>
  <c r="BE244"/>
  <c r="BE247"/>
  <c r="BE250"/>
  <c r="BE267"/>
  <c r="BE282"/>
  <c r="BE295"/>
  <c r="BE301"/>
  <c r="BE305"/>
  <c r="BE307"/>
  <c r="E48"/>
  <c r="BE116"/>
  <c r="BE120"/>
  <c r="BE123"/>
  <c r="BE131"/>
  <c r="BE134"/>
  <c r="BE176"/>
  <c r="BE198"/>
  <c r="BE213"/>
  <c r="BE224"/>
  <c r="BE238"/>
  <c r="BE257"/>
  <c r="BE261"/>
  <c r="BE263"/>
  <c r="BE268"/>
  <c r="BE271"/>
  <c r="BE299"/>
  <c r="BE310"/>
  <c r="BE314"/>
  <c r="BE329"/>
  <c i="2" r="J88"/>
  <c r="BE111"/>
  <c r="BE115"/>
  <c r="BE141"/>
  <c r="BE151"/>
  <c r="BE167"/>
  <c r="BE195"/>
  <c r="BE218"/>
  <c r="BE221"/>
  <c r="BE239"/>
  <c r="BE243"/>
  <c r="BE258"/>
  <c r="F55"/>
  <c r="BE97"/>
  <c r="BE108"/>
  <c r="BE184"/>
  <c r="BE191"/>
  <c r="BE202"/>
  <c r="BE205"/>
  <c r="BE225"/>
  <c r="BE236"/>
  <c r="BE246"/>
  <c r="BE249"/>
  <c r="BE127"/>
  <c r="BE137"/>
  <c r="BE174"/>
  <c r="BE193"/>
  <c r="BE200"/>
  <c r="E48"/>
  <c r="BE131"/>
  <c r="BE134"/>
  <c r="BE156"/>
  <c r="BE163"/>
  <c r="BE171"/>
  <c r="BE198"/>
  <c r="BE208"/>
  <c r="BE210"/>
  <c r="BE213"/>
  <c r="BE216"/>
  <c r="BE268"/>
  <c r="J34"/>
  <c i="1" r="AW55"/>
  <c i="3" r="J34"/>
  <c i="1" r="AW56"/>
  <c i="4" r="F36"/>
  <c i="1" r="BC57"/>
  <c i="5" r="J34"/>
  <c i="1" r="AW58"/>
  <c i="5" r="F35"/>
  <c i="1" r="BB58"/>
  <c i="5" r="J30"/>
  <c i="6" r="F35"/>
  <c i="1" r="BB59"/>
  <c i="7" r="F35"/>
  <c i="1" r="BB60"/>
  <c i="7" r="F36"/>
  <c i="1" r="BC60"/>
  <c i="2" r="F36"/>
  <c i="1" r="BC55"/>
  <c i="2" r="F37"/>
  <c i="1" r="BD55"/>
  <c i="3" r="F34"/>
  <c i="1" r="BA56"/>
  <c i="3" r="F37"/>
  <c i="1" r="BD56"/>
  <c i="5" r="F36"/>
  <c i="1" r="BC58"/>
  <c i="6" r="J34"/>
  <c i="1" r="AW59"/>
  <c i="7" r="F37"/>
  <c i="1" r="BD60"/>
  <c i="2" r="F35"/>
  <c i="1" r="BB55"/>
  <c i="3" r="F36"/>
  <c i="1" r="BC56"/>
  <c i="4" r="F37"/>
  <c i="1" r="BD57"/>
  <c i="4" r="F34"/>
  <c i="1" r="BA57"/>
  <c i="5" r="F34"/>
  <c i="1" r="BA58"/>
  <c i="5" r="F37"/>
  <c i="1" r="BD58"/>
  <c i="6" r="F34"/>
  <c i="1" r="BA59"/>
  <c i="6" r="F36"/>
  <c i="1" r="BC59"/>
  <c i="2" r="F34"/>
  <c i="1" r="BA55"/>
  <c i="3" r="F35"/>
  <c i="1" r="BB56"/>
  <c i="4" r="J34"/>
  <c i="1" r="AW57"/>
  <c i="4" r="F35"/>
  <c i="1" r="BB57"/>
  <c i="6" r="F37"/>
  <c i="1" r="BD59"/>
  <c i="7" r="F34"/>
  <c i="1" r="BA60"/>
  <c i="7" r="J34"/>
  <c i="1" r="AW60"/>
  <c i="4" l="1" r="P134"/>
  <c r="T90"/>
  <c i="2" r="P95"/>
  <c r="P94"/>
  <c i="1" r="AU55"/>
  <c i="5" r="R83"/>
  <c r="R82"/>
  <c i="6" r="T90"/>
  <c i="3" r="R219"/>
  <c r="R98"/>
  <c i="2" r="R95"/>
  <c r="R94"/>
  <c i="6" r="R90"/>
  <c r="P90"/>
  <c i="1" r="AU59"/>
  <c i="3" r="T219"/>
  <c r="T98"/>
  <c i="4" r="R91"/>
  <c i="2" r="T95"/>
  <c r="T94"/>
  <c i="4" r="R134"/>
  <c i="3" r="P219"/>
  <c r="P98"/>
  <c i="1" r="AU56"/>
  <c i="4" r="P90"/>
  <c i="1" r="AU57"/>
  <c i="5" r="T83"/>
  <c r="T82"/>
  <c i="2" r="BK95"/>
  <c i="3" r="BK99"/>
  <c r="BK219"/>
  <c r="J219"/>
  <c r="J69"/>
  <c i="7" r="BK83"/>
  <c r="J83"/>
  <c r="J59"/>
  <c r="J85"/>
  <c r="J61"/>
  <c i="2" r="BK223"/>
  <c r="J223"/>
  <c r="J68"/>
  <c i="4" r="BK91"/>
  <c r="J91"/>
  <c r="J60"/>
  <c i="6" r="BK90"/>
  <c r="J90"/>
  <c i="1" r="AG58"/>
  <c i="5" r="J59"/>
  <c i="4" r="BK90"/>
  <c r="J90"/>
  <c r="J59"/>
  <c i="2" r="J33"/>
  <c i="1" r="AV55"/>
  <c r="AT55"/>
  <c i="4" r="J33"/>
  <c i="1" r="AV57"/>
  <c r="AT57"/>
  <c i="6" r="J33"/>
  <c i="1" r="AV59"/>
  <c r="AT59"/>
  <c i="6" r="J30"/>
  <c i="1" r="AG59"/>
  <c i="2" r="F33"/>
  <c i="1" r="AZ55"/>
  <c i="3" r="J33"/>
  <c i="1" r="AV56"/>
  <c r="AT56"/>
  <c i="4" r="F33"/>
  <c i="1" r="AZ57"/>
  <c i="5" r="J33"/>
  <c i="1" r="AV58"/>
  <c r="AT58"/>
  <c r="AN58"/>
  <c i="7" r="F33"/>
  <c i="1" r="AZ60"/>
  <c r="BA54"/>
  <c r="W30"/>
  <c r="BC54"/>
  <c r="W32"/>
  <c i="7" r="J33"/>
  <c i="1" r="AV60"/>
  <c r="AT60"/>
  <c r="BB54"/>
  <c r="AX54"/>
  <c r="BD54"/>
  <c r="W33"/>
  <c i="3" r="F33"/>
  <c i="1" r="AZ56"/>
  <c i="5" r="F33"/>
  <c i="1" r="AZ58"/>
  <c i="6" r="F33"/>
  <c i="1" r="AZ59"/>
  <c i="2" l="1" r="BK94"/>
  <c r="J94"/>
  <c r="J59"/>
  <c i="4" r="R90"/>
  <c i="3" r="BK98"/>
  <c r="J98"/>
  <c r="J59"/>
  <c i="6" r="J59"/>
  <c i="2" r="J95"/>
  <c r="J60"/>
  <c i="3" r="J99"/>
  <c r="J60"/>
  <c i="6" r="J39"/>
  <c i="5" r="J39"/>
  <c i="1" r="AN59"/>
  <c i="7" r="J30"/>
  <c i="1" r="AG60"/>
  <c i="4" r="J30"/>
  <c i="1" r="AG57"/>
  <c r="AW54"/>
  <c r="AK30"/>
  <c r="AZ54"/>
  <c r="AV54"/>
  <c r="AK29"/>
  <c r="AU54"/>
  <c r="AY54"/>
  <c r="W31"/>
  <c i="7" l="1" r="J39"/>
  <c i="4" r="J39"/>
  <c i="1" r="AN57"/>
  <c r="AN60"/>
  <c i="3" r="J30"/>
  <c i="1" r="AG56"/>
  <c i="2" r="J30"/>
  <c i="1" r="AG55"/>
  <c r="AT54"/>
  <c r="W29"/>
  <c i="2" l="1" r="J39"/>
  <c i="3" r="J39"/>
  <c i="1" r="AN55"/>
  <c r="AN56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<sst xmlns="http://schemas.openxmlformats.org/spreadsheetml/2006/main">
  <si>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</si>
  <si>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</si>
  <si>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</si>
  <si>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</si>
  <si>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</si>
  <si>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{9108ee90-6104-4557-ac84-9d202e623ff4}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</si>
  <si>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</si>
  <si>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</si>
  <si>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</si>
  <si>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</si>
  <si>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</si>
  <si>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</si>
  <si>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</si>
  <si>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</si>
  <si>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P23-2126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</si>
  <si>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</si>
  <si>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</si>
  <si>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Modernizace odborných učeben v 1.PP</t>
  </si>
  <si>
    <t>KSO:</t>
  </si>
  <si>
    <t/>
  </si>
  <si>
    <t>CC-CZ:</t>
  </si>
  <si>
    <t>Místo:</t>
  </si>
  <si>
    <t>Škroupova 209/13, Plzeň</t>
  </si>
  <si>
    <t>Datum:</t>
  </si>
  <si>
    <t>4. 7. 2023</t>
  </si>
  <si>
    <t>Zadavatel:</t>
  </si>
  <si>
    <t>IČ:</t>
  </si>
  <si>
    <t>00523925</t>
  </si>
  <si>
    <t xml:space="preserve">Integrovaná střední škola živnostenská </t>
  </si>
  <si>
    <t>DIČ:</t>
  </si>
  <si>
    <t>Uchazeč:</t>
  </si>
  <si>
    <t>Vyplň údaj</t>
  </si>
  <si>
    <t>Projektant:</t>
  </si>
  <si>
    <t>67891331</t>
  </si>
  <si>
    <t>Planteam, Na Výsluní 630, Líně - Sulkov</t>
  </si>
  <si>
    <t>True</t>
  </si>
  <si>
    <t>Zpracovatel:</t>
  </si>
  <si>
    <t>Ing. Irena Potužáková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</si>
  <si>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</si>
  <si>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</si>
  <si>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</si>
  <si>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</si>
  <si>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</si>
  <si>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</si>
  <si>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</si>
  <si>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</si>
  <si>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</si>
  <si>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</si>
  <si>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</si>
  <si>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</si>
  <si>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</si>
  <si>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</si>
  <si>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</si>
  <si>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</si>
  <si>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</si>
  <si>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</si>
  <si>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</si>
  <si>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</si>
  <si>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</si>
  <si>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</si>
  <si>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</si>
  <si>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</si>
  <si>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</si>
  <si>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</si>
  <si>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</si>
  <si>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</si>
  <si>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</si>
  <si>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</si>
  <si>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</si>
  <si>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</si>
  <si>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</si>
  <si>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</si>
  <si>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</si>
  <si>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</si>
  <si>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</si>
  <si>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</si>
  <si>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</si>
  <si>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</si>
  <si>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</si>
  <si>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</si>
  <si>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Bourání</t>
  </si>
  <si>
    <t>STA</t>
  </si>
  <si>
    <t>{17a6e1b1-1974-4cac-8ec6-ada541f9e4fb}</t>
  </si>
  <si>
    <t>2</t>
  </si>
  <si>
    <t>Stavební úpravy</t>
  </si>
  <si>
    <t>{4f9c0976-036f-4ece-959c-87e1be9dc1c9}</t>
  </si>
  <si>
    <t>3</t>
  </si>
  <si>
    <t>Zdravotně techniché instalace</t>
  </si>
  <si>
    <t>{efe81690-5ab0-449f-a630-60fb289cc607}</t>
  </si>
  <si>
    <t>4</t>
  </si>
  <si>
    <t>Vytápění</t>
  </si>
  <si>
    <t>{55c1cf2e-e2cd-47af-a87e-0ee4bd73f821}</t>
  </si>
  <si>
    <t>5</t>
  </si>
  <si>
    <t>Elektroinstalace</t>
  </si>
  <si>
    <t>{361daeaa-9044-4fe5-b9b4-26187faad1fe}</t>
  </si>
  <si>
    <t>6</t>
  </si>
  <si>
    <t>VRN</t>
  </si>
  <si>
    <t>{000f3d85-3d91-4ecc-8237-bed695bda144}</t>
  </si>
  <si>
    <t>KRYCÍ LIST SOUPISU PRACÍ</t>
  </si>
  <si>
    <t>Objekt:</t>
  </si>
  <si>
    <t>1 - Bourání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</si>
  <si>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</si>
  <si>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</si>
  <si>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</si>
  <si>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</si>
  <si>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</si>
  <si>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</si>
  <si>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</si>
  <si>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</si>
  <si>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</si>
  <si>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</si>
  <si>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</si>
  <si>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</si>
  <si>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</si>
  <si>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</si>
  <si>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</si>
  <si>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</si>
  <si>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741 - Elektroinstalace - silnoproud</t>
  </si>
  <si>
    <t xml:space="preserve">    766 - Konstrukce truhlářské</t>
  </si>
  <si>
    <t xml:space="preserve">    776 - Podlahy povlakové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</si>
  <si>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</si>
  <si>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</si>
  <si>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</si>
  <si>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</si>
  <si>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</si>
  <si>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</si>
  <si>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</si>
  <si>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</si>
  <si>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</si>
  <si>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</si>
  <si>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</si>
  <si>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</si>
  <si>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</si>
  <si>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</si>
  <si>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</si>
  <si>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</si>
  <si>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</si>
  <si>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</si>
  <si>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113107122</t>
  </si>
  <si>
    <t>Odstranění podkladů nebo krytů ručně s přemístěním hmot na skládku na vzdálenost do 3 m nebo s naložením na dopravní prostředek z kameniva hrubého drceného, o tl. vrstvy přes 100 do 200 mm</t>
  </si>
  <si>
    <t>m2</t>
  </si>
  <si>
    <t>CS ÚRS 2023 02</t>
  </si>
  <si>
    <t>2011822469</t>
  </si>
  <si>
    <t>Online PSC</t>
  </si>
  <si>
    <t>https://podminky.urs.cz/item/CS_URS_2023_02/113107122</t>
  </si>
  <si>
    <t>VV</t>
  </si>
  <si>
    <t>"012c"(3,525*6,25)</t>
  </si>
  <si>
    <t>"012+012a"(4,6*2,55+0,45*3,4+2,555*6,25)</t>
  </si>
  <si>
    <t>"012b+012c"(2,025+0,15+4,1)*6,25</t>
  </si>
  <si>
    <t>"012d"1,5*2,55</t>
  </si>
  <si>
    <t>"012e" (3,6*5,625)</t>
  </si>
  <si>
    <t>"012f+012c" (7,325*3,4)</t>
  </si>
  <si>
    <t>"012g"(1,25*1,75)</t>
  </si>
  <si>
    <t>"012h" (1,15*1,75)</t>
  </si>
  <si>
    <t>Svislé a kompletní konstrukce</t>
  </si>
  <si>
    <t>310231001</t>
  </si>
  <si>
    <t>Zazdívka otvorů ve zdivu nadzákladovém děrovanými cihlami plochy přes 0,25 m2 do 1 m2 do P10, tl. zdiva 175 mm</t>
  </si>
  <si>
    <t>CS ÚRS 2022 02</t>
  </si>
  <si>
    <t>-1144578564</t>
  </si>
  <si>
    <t>https://podminky.urs.cz/item/CS_URS_2022_02/310231001</t>
  </si>
  <si>
    <t>" okno 012g"0,75*1,2</t>
  </si>
  <si>
    <t>310238211</t>
  </si>
  <si>
    <t>Zazdívka otvorů ve zdivu nadzákladovém cihlami pálenými plochy přes 0,25 m2 do 1 m2 na maltu vápenocementovou</t>
  </si>
  <si>
    <t>m3</t>
  </si>
  <si>
    <t>529125149</t>
  </si>
  <si>
    <t>https://podminky.urs.cz/item/CS_URS_2023_02/310238211</t>
  </si>
  <si>
    <t>" okno 012e"1*0,6*0,9</t>
  </si>
  <si>
    <t>Úpravy povrchů, podlahy a osazování výplní</t>
  </si>
  <si>
    <t>619995001</t>
  </si>
  <si>
    <t>Začištění omítek (s dodáním hmot) kolem oken, dveří, podlah, obkladů apod.</t>
  </si>
  <si>
    <t>m</t>
  </si>
  <si>
    <t>707514965</t>
  </si>
  <si>
    <t>https://podminky.urs.cz/item/CS_URS_2023_02/619995001</t>
  </si>
  <si>
    <t>"012e" (1,2+0,6)*2*2</t>
  </si>
  <si>
    <t>"012"0,8+2*2+(1+0,6)*2</t>
  </si>
  <si>
    <t>"012b" 0,8+2*2</t>
  </si>
  <si>
    <t>"012c" (1+0,6)*2</t>
  </si>
  <si>
    <t>"012d" (0,8+2*2)*2</t>
  </si>
  <si>
    <t>"012f-012c"(0,7+2*2)*2</t>
  </si>
  <si>
    <t>"012g"0,8+2*2</t>
  </si>
  <si>
    <t>"012g-h" 1,35+2*2</t>
  </si>
  <si>
    <t>" po vybourání příček stěny+strop"5*3,05+6,25+3,4+2,8</t>
  </si>
  <si>
    <t>8</t>
  </si>
  <si>
    <t>Trubní vedení</t>
  </si>
  <si>
    <t>899102211</t>
  </si>
  <si>
    <t>Demontáž poklopů litinových a ocelových včetně rámů, hmotnosti jednotlivě přes 50 do 100 Kg</t>
  </si>
  <si>
    <t>kus</t>
  </si>
  <si>
    <t>-1238703451</t>
  </si>
  <si>
    <t>https://podminky.urs.cz/item/CS_URS_2023_02/899102211</t>
  </si>
  <si>
    <t>1"vš</t>
  </si>
  <si>
    <t>9</t>
  </si>
  <si>
    <t>Ostatní konstrukce a práce, bourání</t>
  </si>
  <si>
    <t>952901131</t>
  </si>
  <si>
    <t>Čištění budov při provádění oprav a udržovacích prací konstrukcí nebo prvků omytím</t>
  </si>
  <si>
    <t>-1301580452</t>
  </si>
  <si>
    <t>https://podminky.urs.cz/item/CS_URS_2023_02/952901131</t>
  </si>
  <si>
    <t>7,66+22,03+11,74+3,83+15,95+12,66+25,62+20,25+7,325*3,4+2,19+2,01</t>
  </si>
  <si>
    <t>7</t>
  </si>
  <si>
    <t>962031132</t>
  </si>
  <si>
    <t>Bourání příček z cihel, tvárnic nebo příčkovek z cihel pálených, plných nebo dutých na maltu vápennou nebo vápenocementovou, tl. do 100 mm</t>
  </si>
  <si>
    <t>2059888351</t>
  </si>
  <si>
    <t>https://podminky.urs.cz/item/CS_URS_2023_02/962031132</t>
  </si>
  <si>
    <t>"012cx012f"(3,4+2,775)*3,05-0,7*2*2</t>
  </si>
  <si>
    <t>962031133</t>
  </si>
  <si>
    <t>Bourání příček z cihel, tvárnic nebo příčkovek z cihel pálených, plných nebo dutých na maltu vápennou nebo vápenocementovou, tl. do 150 mm</t>
  </si>
  <si>
    <t>-1024922488</t>
  </si>
  <si>
    <t>https://podminky.urs.cz/item/CS_URS_2023_02/962031133</t>
  </si>
  <si>
    <t>" 012bx012c" 6,25*3,05-0,9*2</t>
  </si>
  <si>
    <t>"012dx012" 2,65*3,05-0,8*2</t>
  </si>
  <si>
    <t>965042241</t>
  </si>
  <si>
    <t>Bourání mazanin betonových nebo z litého asfaltu tl. přes 100 mm, plochy přes 4 m2</t>
  </si>
  <si>
    <t>-1668401455</t>
  </si>
  <si>
    <t>https://podminky.urs.cz/item/CS_URS_2023_02/965042241</t>
  </si>
  <si>
    <t>"012c"(3,525*6,25)*0,20</t>
  </si>
  <si>
    <t>"012+012a"(4,6*2,55+0,45*3,4+2,555*6,25)*0,20</t>
  </si>
  <si>
    <t>"012b+012c"(2,025+0,15+4,1)*6,25*0,20</t>
  </si>
  <si>
    <t>"012d"1,5*2,55*0,20</t>
  </si>
  <si>
    <t>"012e" (3,6*5,625)*0,20</t>
  </si>
  <si>
    <t>"012f+012c" (7,325*3,4)*0,20</t>
  </si>
  <si>
    <t>"012g"(1,25*1,75)*0,20</t>
  </si>
  <si>
    <t>"012h" (1,15*1,75)*0,2</t>
  </si>
  <si>
    <t>10</t>
  </si>
  <si>
    <t>968062374</t>
  </si>
  <si>
    <t>Vybourání dřevěných rámů oken s křídly, dveřních zárubní, vrat, stěn, ostění nebo obkladů rámů oken s křídly zdvojených, plochy do 1 m2</t>
  </si>
  <si>
    <t>-819649255</t>
  </si>
  <si>
    <t>https://podminky.urs.cz/item/CS_URS_2023_02/968062374</t>
  </si>
  <si>
    <t>" 012g"0,75*1,2</t>
  </si>
  <si>
    <t>"012e"1*0,6*2</t>
  </si>
  <si>
    <t>"012c+012" 1*0,6*2</t>
  </si>
  <si>
    <t>11</t>
  </si>
  <si>
    <t>968072455</t>
  </si>
  <si>
    <t>Vybourání kovových rámů oken s křídly, dveřních zárubní, vrat, stěn, ostění nebo obkladů dveřních zárubní, plochy do 2 m2</t>
  </si>
  <si>
    <t>89266931</t>
  </si>
  <si>
    <t>https://podminky.urs.cz/item/CS_URS_2023_02/968072455</t>
  </si>
  <si>
    <t>"012"0,9*2</t>
  </si>
  <si>
    <t>"012b" 0,9*2</t>
  </si>
  <si>
    <t>"012d" 0,8*2*2</t>
  </si>
  <si>
    <t>"012f-012c"0,7*2*2</t>
  </si>
  <si>
    <t>"012g"0,8*2</t>
  </si>
  <si>
    <t>12</t>
  </si>
  <si>
    <t>968072456</t>
  </si>
  <si>
    <t>Vybourání kovových rámů oken s křídly, dveřních zárubní, vrat, stěn, ostění nebo obkladů dveřních zárubní, plochy přes 2 m2</t>
  </si>
  <si>
    <t>1365283033</t>
  </si>
  <si>
    <t>https://podminky.urs.cz/item/CS_URS_2023_02/968072456</t>
  </si>
  <si>
    <t>"012h-g"1,3*2</t>
  </si>
  <si>
    <t>"012b" 1*2,1</t>
  </si>
  <si>
    <t>13</t>
  </si>
  <si>
    <t>971033581</t>
  </si>
  <si>
    <t>Vybourání otvorů ve zdivu základovém nebo nadzákladovém z cihel, tvárnic, příčkovek z cihel pálených na maltu vápennou nebo vápenocementovou plochy do 1 m2, tl. do 900 mm</t>
  </si>
  <si>
    <t>1713997845</t>
  </si>
  <si>
    <t>https://podminky.urs.cz/item/CS_URS_2023_02/971033581</t>
  </si>
  <si>
    <t>" otvory 012e" 2*1,2*0,6*0,9</t>
  </si>
  <si>
    <t>" otvory 012c+012"0,3*3,7*2,2</t>
  </si>
  <si>
    <t>14</t>
  </si>
  <si>
    <t>977151122</t>
  </si>
  <si>
    <t>Jádrové vrty diamantovými korunkami do stavebních materiálů (železobetonu, betonu, cihel, obkladů, dlažeb, kamene) průměru přes 120 do 130 mm</t>
  </si>
  <si>
    <t>-1672910504</t>
  </si>
  <si>
    <t>https://podminky.urs.cz/item/CS_URS_2023_02/977151122</t>
  </si>
  <si>
    <t>0,8+0,5+0,12"vrty vzt</t>
  </si>
  <si>
    <t>978013191</t>
  </si>
  <si>
    <t>Otlučení vápenných nebo vápenocementových omítek vnitřních ploch stěn s vyškrabáním spar, s očištěním zdiva, v rozsahu přes 50 do 100 %</t>
  </si>
  <si>
    <t>-121568166</t>
  </si>
  <si>
    <t>https://podminky.urs.cz/item/CS_URS_2023_02/978013191</t>
  </si>
  <si>
    <t>"012c"(3,525+6,25)*2*1,5</t>
  </si>
  <si>
    <t>"012+012a"(5,55+6,25+1,2)*2*1,5</t>
  </si>
  <si>
    <t>"012b+012c"(4,1+0,15+2,025+6,25)*2*1,5</t>
  </si>
  <si>
    <t>"012d" (1,5+2,55)*2*1,5</t>
  </si>
  <si>
    <t>"012e" (3,6+5,625)*2*1,5</t>
  </si>
  <si>
    <t>"012f+012c" (7,325+3,4)*2*1,5</t>
  </si>
  <si>
    <t>"012g"(1,25+1,75)*2*1,5</t>
  </si>
  <si>
    <t>"012h" (1,15+1,75)*2*1,5</t>
  </si>
  <si>
    <t>16</t>
  </si>
  <si>
    <t>978059541</t>
  </si>
  <si>
    <t>Odsekání obkladů stěn včetně otlučení podkladní omítky až na zdivo z obkládaček vnitřních, z jakýchkoliv materiálů, plochy přes 1 m2</t>
  </si>
  <si>
    <t>993686564</t>
  </si>
  <si>
    <t>https://podminky.urs.cz/item/CS_URS_2023_02/978059541</t>
  </si>
  <si>
    <t>"012c"((3,525+6,25)*2-1,9)*1,5</t>
  </si>
  <si>
    <t>"012+012a"(1,65+2,555+2,575*2)*1,5</t>
  </si>
  <si>
    <t>"012b+012c"(2,025*2+5,15)*1,5</t>
  </si>
  <si>
    <t>997</t>
  </si>
  <si>
    <t>Přesun sutě</t>
  </si>
  <si>
    <t>17</t>
  </si>
  <si>
    <t>997013212</t>
  </si>
  <si>
    <t>Vnitrostaveništní doprava suti a vybouraných hmot vodorovně do 50 m svisle ručně pro budovy a haly výšky přes 6 do 9 m</t>
  </si>
  <si>
    <t>t</t>
  </si>
  <si>
    <t>463979230</t>
  </si>
  <si>
    <t>https://podminky.urs.cz/item/CS_URS_2023_02/997013212</t>
  </si>
  <si>
    <t>18</t>
  </si>
  <si>
    <t>997013501</t>
  </si>
  <si>
    <t>Odvoz suti a vybouraných hmot na skládku nebo meziskládku se složením, na vzdálenost do 1 km</t>
  </si>
  <si>
    <t>-564856984</t>
  </si>
  <si>
    <t>https://podminky.urs.cz/item/CS_URS_2023_02/997013501</t>
  </si>
  <si>
    <t>19</t>
  </si>
  <si>
    <t>997013509</t>
  </si>
  <si>
    <t>Odvoz suti a vybouraných hmot na skládku nebo meziskládku se složením, na vzdálenost Příplatek k ceně za každý další i započatý 1 km přes 1 km</t>
  </si>
  <si>
    <t>-1412985576</t>
  </si>
  <si>
    <t>https://podminky.urs.cz/item/CS_URS_2023_02/997013509</t>
  </si>
  <si>
    <t>138,924*15 'Přepočtené koeficientem množství</t>
  </si>
  <si>
    <t>20</t>
  </si>
  <si>
    <t>997013511</t>
  </si>
  <si>
    <t>Odvoz suti a vybouraných hmot z meziskládky na skládku s naložením a se složením, na vzdálenost do 1 km</t>
  </si>
  <si>
    <t>702463799</t>
  </si>
  <si>
    <t>https://podminky.urs.cz/item/CS_URS_2023_02/997013511</t>
  </si>
  <si>
    <t>997013631</t>
  </si>
  <si>
    <t>Poplatek za uložení stavebního odpadu na skládce (skládkovné) směsného stavebního a demoličního zatříděného do Katalogu odpadů pod kódem 17 09 04</t>
  </si>
  <si>
    <t>2007478874</t>
  </si>
  <si>
    <t>https://podminky.urs.cz/item/CS_URS_2023_02/997013631</t>
  </si>
  <si>
    <t>22</t>
  </si>
  <si>
    <t>997013811</t>
  </si>
  <si>
    <t>Poplatek za uložení stavebního odpadu na skládce (skládkovné) dřevěného zatříděného do Katalogu odpadů pod kódem 17 02 01</t>
  </si>
  <si>
    <t>898871709</t>
  </si>
  <si>
    <t>https://podminky.urs.cz/item/CS_URS_2023_02/997013811</t>
  </si>
  <si>
    <t>0,072+1,772</t>
  </si>
  <si>
    <t>23</t>
  </si>
  <si>
    <t>997013813</t>
  </si>
  <si>
    <t>Poplatek za uložení stavebního odpadu na skládce (skládkovné) z plastických hmot zatříděného do Katalogu odpadů pod kódem 17 02 03</t>
  </si>
  <si>
    <t>1445343072</t>
  </si>
  <si>
    <t>https://podminky.urs.cz/item/CS_URS_2023_02/997013813</t>
  </si>
  <si>
    <t>0,135+0,02+0,47</t>
  </si>
  <si>
    <t>24</t>
  </si>
  <si>
    <t>997013814</t>
  </si>
  <si>
    <t>Poplatek za uložení stavebního odpadu na skládce (skládkovné) z izolačních materiálů zatříděného do Katalogu odpadů pod kódem 17 06 04</t>
  </si>
  <si>
    <t>1978789844</t>
  </si>
  <si>
    <t>https://podminky.urs.cz/item/CS_URS_2023_02/997013814</t>
  </si>
  <si>
    <t>25</t>
  </si>
  <si>
    <t>997013862</t>
  </si>
  <si>
    <t>Poplatek za uložení stavebního odpadu na recyklační skládce (skládkovné) z armovaného betonu zatříděného do Katalogu odpadů pod kódem 17 01 01</t>
  </si>
  <si>
    <t>-1604186270</t>
  </si>
  <si>
    <t>https://podminky.urs.cz/item/CS_URS_2023_02/997013862</t>
  </si>
  <si>
    <t>63,213</t>
  </si>
  <si>
    <t>26</t>
  </si>
  <si>
    <t>997013867</t>
  </si>
  <si>
    <t>Poplatek za uložení stavebního odpadu na recyklační skládce (skládkovné) z tašek a keramických výrobků zatříděného do Katalogu odpadů pod kódem 17 01 03</t>
  </si>
  <si>
    <t>888516762</t>
  </si>
  <si>
    <t>https://podminky.urs.cz/item/CS_URS_2023_02/997013867</t>
  </si>
  <si>
    <t>2,1+4,506+2,333+8,998+5,575+5,76</t>
  </si>
  <si>
    <t>27</t>
  </si>
  <si>
    <t>997013871</t>
  </si>
  <si>
    <t>Poplatek za uložení stavebního odpadu na recyklační skládce (skládkovné) směsného stavebního a demoličního zatříděného do Katalogu odpadů pod kódem 17 09 04</t>
  </si>
  <si>
    <t>933107347</t>
  </si>
  <si>
    <t>https://podminky.urs.cz/item/CS_URS_2023_02/997013871</t>
  </si>
  <si>
    <t>28</t>
  </si>
  <si>
    <t>997013873</t>
  </si>
  <si>
    <t>Poplatek za uložení stavebního odpadu na recyklační skládce (skládkovné) zeminy a kamení zatříděného do Katalogu odpadů pod kódem 17 05 04</t>
  </si>
  <si>
    <t>-1471846962</t>
  </si>
  <si>
    <t>https://podminky.urs.cz/item/CS_URS_2023_02/997013873</t>
  </si>
  <si>
    <t>998</t>
  </si>
  <si>
    <t>Přesun hmot</t>
  </si>
  <si>
    <t>29</t>
  </si>
  <si>
    <t>998018003</t>
  </si>
  <si>
    <t>Přesun hmot pro budovy občanské výstavby, bydlení, výrobu a služby ruční - bez užití mechanizace vodorovná dopravní vzdálenost do 100 m pro budovy s jakoukoliv nosnou konstrukcí výšky přes 12 do 24 m</t>
  </si>
  <si>
    <t>1301378005</t>
  </si>
  <si>
    <t>https://podminky.urs.cz/item/CS_URS_2023_02/998018003</t>
  </si>
  <si>
    <t>PSV</t>
  </si>
  <si>
    <t>Práce a dodávky PSV</t>
  </si>
  <si>
    <t>711</t>
  </si>
  <si>
    <t>Izolace proti vodě, vlhkosti a plynům</t>
  </si>
  <si>
    <t>30</t>
  </si>
  <si>
    <t>711131811</t>
  </si>
  <si>
    <t>Odstranění izolace proti zemní vlhkosti na ploše vodorovné V</t>
  </si>
  <si>
    <t>671433976</t>
  </si>
  <si>
    <t>https://podminky.urs.cz/item/CS_URS_2023_02/711131811</t>
  </si>
  <si>
    <t>721</t>
  </si>
  <si>
    <t>Zdravotechnika - vnitřní kanalizace</t>
  </si>
  <si>
    <t>31</t>
  </si>
  <si>
    <t>721171808</t>
  </si>
  <si>
    <t>Demontáž potrubí z novodurových trub odpadních nebo připojovacích přes 75 do D 114</t>
  </si>
  <si>
    <t>-582433279</t>
  </si>
  <si>
    <t>https://podminky.urs.cz/item/CS_URS_2023_02/721171808</t>
  </si>
  <si>
    <t>722</t>
  </si>
  <si>
    <t>Zdravotechnika - vnitřní vodovod</t>
  </si>
  <si>
    <t>32</t>
  </si>
  <si>
    <t>722170804</t>
  </si>
  <si>
    <t>Demontáž rozvodů vody z plastů přes 25 do Ø 50 mm</t>
  </si>
  <si>
    <t>-174420421</t>
  </si>
  <si>
    <t>https://podminky.urs.cz/item/CS_URS_2023_02/722170804</t>
  </si>
  <si>
    <t>23+3+13+8+21</t>
  </si>
  <si>
    <t>741</t>
  </si>
  <si>
    <t>Elektroinstalace - silnoproud</t>
  </si>
  <si>
    <t>33</t>
  </si>
  <si>
    <t>741371823</t>
  </si>
  <si>
    <t>Demontáž svítidel bez zachování funkčnosti (do suti) interiérových modulového systému zářivkových, délky přes 1100 mm</t>
  </si>
  <si>
    <t>765753685</t>
  </si>
  <si>
    <t>https://podminky.urs.cz/item/CS_URS_2023_02/741371823</t>
  </si>
  <si>
    <t>766</t>
  </si>
  <si>
    <t>Konstrukce truhlářské</t>
  </si>
  <si>
    <t>34</t>
  </si>
  <si>
    <t>766411812</t>
  </si>
  <si>
    <t>Demontáž obložení stěn panely, plochy přes 1,5 m2</t>
  </si>
  <si>
    <t>699052151</t>
  </si>
  <si>
    <t>https://podminky.urs.cz/item/CS_URS_2023_02/766411812</t>
  </si>
  <si>
    <t>"012c" (4,1+6,25)*2*3,05</t>
  </si>
  <si>
    <t>35</t>
  </si>
  <si>
    <t>766691914</t>
  </si>
  <si>
    <t>Ostatní práce vyvěšení nebo zavěšení křídel dřevěných dveřních, plochy do 2 m2</t>
  </si>
  <si>
    <t>334038265</t>
  </si>
  <si>
    <t>https://podminky.urs.cz/item/CS_URS_2023_02/766691914</t>
  </si>
  <si>
    <t>"012"1</t>
  </si>
  <si>
    <t>"012b"1</t>
  </si>
  <si>
    <t>"012d" 2</t>
  </si>
  <si>
    <t>"012f-012c"2</t>
  </si>
  <si>
    <t>"012g"1</t>
  </si>
  <si>
    <t>"012g-h" 2</t>
  </si>
  <si>
    <t>776</t>
  </si>
  <si>
    <t>Podlahy povlakové</t>
  </si>
  <si>
    <t>36</t>
  </si>
  <si>
    <t>776201812</t>
  </si>
  <si>
    <t>Demontáž povlakových podlahovin lepených ručně s podložkou</t>
  </si>
  <si>
    <t>-1732773380</t>
  </si>
  <si>
    <t>https://podminky.urs.cz/item/CS_URS_2023_02/776201812</t>
  </si>
  <si>
    <t>"012+012a"4,6*2,55+0,45*3,4+2,555*6,25</t>
  </si>
  <si>
    <t>37</t>
  </si>
  <si>
    <t>776410811</t>
  </si>
  <si>
    <t>Demontáž soklíků nebo lišt pryžových nebo plastových</t>
  </si>
  <si>
    <t>-1473525346</t>
  </si>
  <si>
    <t>https://podminky.urs.cz/item/CS_URS_2023_02/776410811</t>
  </si>
  <si>
    <t>"012c"(3,525+6,25)*2</t>
  </si>
  <si>
    <t>"012+012a"(5,55+6,25+1,2)*2</t>
  </si>
  <si>
    <t>"012b+012c"(4,1+0,15+2,025+6,25)*2</t>
  </si>
  <si>
    <t>"012d" (1,5+2,55)*2</t>
  </si>
  <si>
    <t>"012e" (3,6+5,625)*2</t>
  </si>
  <si>
    <t>"012f+012c" (7,325+3,4)*2</t>
  </si>
  <si>
    <t>"012g"(1,25+1,75)*2</t>
  </si>
  <si>
    <t>"012h" (1,15+1,75)*2</t>
  </si>
  <si>
    <t>2 - Stavební úpravy</t>
  </si>
  <si>
    <t xml:space="preserve">    2 - Zakládání</t>
  </si>
  <si>
    <t xml:space="preserve">    5 - Komunikace pozemní</t>
  </si>
  <si>
    <t xml:space="preserve">    5-1 - Zastropení vodoměrné šachty</t>
  </si>
  <si>
    <t xml:space="preserve">    713 - Izolace tepelné</t>
  </si>
  <si>
    <t xml:space="preserve">    751 - Vzduchotechnika</t>
  </si>
  <si>
    <t xml:space="preserve">    763 - Konstrukce suché výstavby</t>
  </si>
  <si>
    <t xml:space="preserve">    764 - Konstrukce klempířské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</si>
  <si>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</si>
  <si>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</si>
  <si>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</si>
  <si>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</si>
  <si>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122211101</t>
  </si>
  <si>
    <t>Odkopávky a prokopávky ručně zapažené i nezapažené v hornině třídy těžitelnosti I skupiny 3</t>
  </si>
  <si>
    <t>1819833147</t>
  </si>
  <si>
    <t>https://podminky.urs.cz/item/CS_URS_2023_02/122211101</t>
  </si>
  <si>
    <t>(1,5+0,2)*(1,2+0,2)*(0,15+0,05)" podesta ze zámkové dlažby</t>
  </si>
  <si>
    <t>Zakládání</t>
  </si>
  <si>
    <t>271532211</t>
  </si>
  <si>
    <t>Podsyp pod základové konstrukce se zhutněním a urovnáním povrchu z kameniva hrubého, frakce 32 - 63 mm</t>
  </si>
  <si>
    <t>-2118974988</t>
  </si>
  <si>
    <t>https://podminky.urs.cz/item/CS_URS_2023_02/271532211</t>
  </si>
  <si>
    <t>(22,03+11,74+3,83+15,95+39,22+20,25+24,9+2,19+2,01)*0,2</t>
  </si>
  <si>
    <t>317168012</t>
  </si>
  <si>
    <t>Překlady keramické ploché osazené do maltového lože, výšky překladu 71 mm šířky 115 mm, délky 1250 mm</t>
  </si>
  <si>
    <t>-884771424</t>
  </si>
  <si>
    <t>https://podminky.urs.cz/item/CS_URS_2023_02/317168012</t>
  </si>
  <si>
    <t>1+1</t>
  </si>
  <si>
    <t>317941123</t>
  </si>
  <si>
    <t>Osazování ocelových válcovaných nosníků na zdivu I nebo IE nebo U nebo UE nebo L č. 14 až 22 nebo výšky do 220 mm</t>
  </si>
  <si>
    <t>670635138</t>
  </si>
  <si>
    <t>https://podminky.urs.cz/item/CS_URS_2023_02/317941123</t>
  </si>
  <si>
    <t>M</t>
  </si>
  <si>
    <t>13010716</t>
  </si>
  <si>
    <t>ocel profilová jakost S235JR (11 375) průřez I (IPN) 140</t>
  </si>
  <si>
    <t>-1009660566</t>
  </si>
  <si>
    <t>4*1,6*2*14,4*1,05*0,001</t>
  </si>
  <si>
    <t>342244311</t>
  </si>
  <si>
    <t>Příčky jednoduché z cihel děrovaných zvukově izolační z cihel broušených na tenkovrstvou zdicí maltu, pevnost cihel do P15, tl. příčky 115 mm</t>
  </si>
  <si>
    <t>1999197401</t>
  </si>
  <si>
    <t>https://podminky.urs.cz/item/CS_URS_2023_02/342244311</t>
  </si>
  <si>
    <t>1,2*2,2+1,65*3-0,8*2+3,3*3-0,8*2</t>
  </si>
  <si>
    <t>Komunikace pozemní</t>
  </si>
  <si>
    <t>564251011</t>
  </si>
  <si>
    <t>Podklad nebo podsyp ze štěrkopísku ŠP s rozprostřením, vlhčením a zhutněním plochy jednotlivě do 100 m2, po zhutnění tl. 150 mm</t>
  </si>
  <si>
    <t>-1241579537</t>
  </si>
  <si>
    <t>https://podminky.urs.cz/item/CS_URS_2023_02/564251011</t>
  </si>
  <si>
    <t>(1,5)*(1,2)" podesta ze zámkové dlažby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</si>
  <si>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</si>
  <si>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</si>
  <si>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2125199348</t>
  </si>
  <si>
    <t>https://podminky.urs.cz/item/CS_URS_2023_02/596211110</t>
  </si>
  <si>
    <t>1,5*1,2"podesta</t>
  </si>
  <si>
    <t>59245001</t>
  </si>
  <si>
    <t>dlažba zámková tvaru I 200x165x40mm přírodní</t>
  </si>
  <si>
    <t>-1177343470</t>
  </si>
  <si>
    <t>1,8*1,03 'Přepočtené koeficientem množství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</si>
  <si>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</si>
  <si>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</si>
  <si>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-607196354</t>
  </si>
  <si>
    <t>https://podminky.urs.cz/item/CS_URS_2023_02/916231213</t>
  </si>
  <si>
    <t>1,5*2+1,2</t>
  </si>
  <si>
    <t>59217018</t>
  </si>
  <si>
    <t>obrubník betonový chodníkový 1000x80x200mm</t>
  </si>
  <si>
    <t>630139698</t>
  </si>
  <si>
    <t>4,2*1,02 'Přepočtené koeficientem množství</t>
  </si>
  <si>
    <t>5-1</t>
  </si>
  <si>
    <t>Zastropení vodoměrné šachty</t>
  </si>
  <si>
    <t>411322525</t>
  </si>
  <si>
    <t>Stropy z betonu železového (bez výztuže) trámových, žebrových, kazetových nebo vložkových z tvárnic nebo z hraněných či zaoblených vln zabudovaného plechového bednění tř. C 20/25</t>
  </si>
  <si>
    <t>-1765483202</t>
  </si>
  <si>
    <t>https://podminky.urs.cz/item/CS_URS_2023_02/411322525</t>
  </si>
  <si>
    <t>1,2*1,7*0,12" strop vš</t>
  </si>
  <si>
    <t>411351011</t>
  </si>
  <si>
    <t>Bednění stropních konstrukcí - bez podpěrné konstrukce desek tloušťky stropní desky přes 5 do 25 cm zřízení</t>
  </si>
  <si>
    <t>183695629</t>
  </si>
  <si>
    <t>https://podminky.urs.cz/item/CS_URS_2023_02/411351011</t>
  </si>
  <si>
    <t>1,2*1,7" strop vš</t>
  </si>
  <si>
    <t>411351012</t>
  </si>
  <si>
    <t>Bednění stropních konstrukcí - bez podpěrné konstrukce desek tloušťky stropní desky přes 5 do 25 cm odstranění</t>
  </si>
  <si>
    <t>-768041853</t>
  </si>
  <si>
    <t>https://podminky.urs.cz/item/CS_URS_2023_02/411351012</t>
  </si>
  <si>
    <t>411362021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</si>
  <si>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 drátů typu KARI</t>
  </si>
  <si>
    <t>336693630</t>
  </si>
  <si>
    <t>https://podminky.urs.cz/item/CS_URS_2023_02/411362021</t>
  </si>
  <si>
    <t>1,2*1,7*2*4,44*1,2*0,001"2xkari 100/100/6</t>
  </si>
  <si>
    <t>767 11R</t>
  </si>
  <si>
    <t>D+M nový poklop s keramickou dlažbou 600x1200mm, na vodoměrnou šachtu</t>
  </si>
  <si>
    <t>ks</t>
  </si>
  <si>
    <t>-1627067183</t>
  </si>
  <si>
    <t>612131111</t>
  </si>
  <si>
    <t>Podkladní a spojovací vrstva vnitřních omítaných ploch polymercementový spojovací můstek nanášený ručně stěn</t>
  </si>
  <si>
    <t>-948417114</t>
  </si>
  <si>
    <t>https://podminky.urs.cz/item/CS_URS_2023_02/612131111</t>
  </si>
  <si>
    <t>(3,53+6,25+6,25+5,55+1,2+1,5+2,55+2,025+0,15+4,1+6,25)*2*1,5</t>
  </si>
  <si>
    <t>(5,7+3,6+7,4+3,4+1,15+1,25+1,75*2)*2*1,5</t>
  </si>
  <si>
    <t>" nové příčky" 3,3*3,05*2+1,65*3,05*2+1,2*2,2*2</t>
  </si>
  <si>
    <t>612135101</t>
  </si>
  <si>
    <t>Hrubá výplň rýh maltou jakékoli šířky rýhy ve stěnách</t>
  </si>
  <si>
    <t>-486709055</t>
  </si>
  <si>
    <t>https://podminky.urs.cz/item/CS_URS_2023_02/612135101</t>
  </si>
  <si>
    <t>"voda předpoklad"(23+3+13+8+21)*0,5</t>
  </si>
  <si>
    <t>"kanál předpoklad"(23+3+13+8+21)*0,5</t>
  </si>
  <si>
    <t>612321141</t>
  </si>
  <si>
    <t>Omítka vápenocementová vnitřních ploch nanášená ručně dvouvrstvá, tloušťky jádrové omítky do 10 mm a tloušťky štuku do 3 mm štuková svislých konstrukcí stěn</t>
  </si>
  <si>
    <t>-834658776</t>
  </si>
  <si>
    <t>https://podminky.urs.cz/item/CS_URS_2023_02/612321141</t>
  </si>
  <si>
    <t>(3,53+6,25+6,25+5,55+1,2+1,5+2,55+2,025+0,15+4,1+6,25)*2*0,3</t>
  </si>
  <si>
    <t>(5,7+3,6+7,4+3,4+1,15+1,25+1,75*2)*2*0,3</t>
  </si>
  <si>
    <t>612324111</t>
  </si>
  <si>
    <t>Omítka sanační vnitřních ploch podkladní (vyrovnávací) tloušťky do 10 mm nanášená ručně svislých konstrukcí stěn</t>
  </si>
  <si>
    <t>-657880161</t>
  </si>
  <si>
    <t>https://podminky.urs.cz/item/CS_URS_2023_02/612324111</t>
  </si>
  <si>
    <t>(3,53+6,25+6,25+5,55+1,2+1,5+2,55+2,025+0,15+4,1+6,25)*2*1,25</t>
  </si>
  <si>
    <t>(5,7+3,6+7,4+3,4+1,15+1,25+1,75*2)*2*1,25</t>
  </si>
  <si>
    <t>612325123</t>
  </si>
  <si>
    <t>Vápenocementová omítka rýh štuková ve stěnách, šířky rýhy přes 300 mm</t>
  </si>
  <si>
    <t>1624585069</t>
  </si>
  <si>
    <t>https://podminky.urs.cz/item/CS_URS_2023_02/612325123</t>
  </si>
  <si>
    <t>" délka rýh x 0,5m" 154,2*0,5</t>
  </si>
  <si>
    <t>612325131</t>
  </si>
  <si>
    <t>Omítka sanační vnitřních ploch jádrová tloušťky do 15 mm nanášená ručně svislých konstrukcí stěn</t>
  </si>
  <si>
    <t>142707246</t>
  </si>
  <si>
    <t>https://podminky.urs.cz/item/CS_URS_2023_02/612325131</t>
  </si>
  <si>
    <t>612325421</t>
  </si>
  <si>
    <t>Oprava vápenocementové omítky vnitřních ploch štukové dvouvrstvé, tloušťky do 20 mm a tloušťky štuku do 3 mm stěn, v rozsahu opravované plochy do 10%</t>
  </si>
  <si>
    <t>1567756276</t>
  </si>
  <si>
    <t>https://podminky.urs.cz/item/CS_URS_2023_02/612325421</t>
  </si>
  <si>
    <t>612328131</t>
  </si>
  <si>
    <t>Potažení vnitřních ploch sanačním štukem tloušťky do 3 mm svislých konstrukcí stěn</t>
  </si>
  <si>
    <t>-875303305</t>
  </si>
  <si>
    <t>https://podminky.urs.cz/item/CS_URS_2023_02/612328131</t>
  </si>
  <si>
    <t>631311115</t>
  </si>
  <si>
    <t>Mazanina z betonu prostého bez zvýšených nároků na prostředí tl. přes 50 do 80 mm tř. C 20/25</t>
  </si>
  <si>
    <t>-1193962192</t>
  </si>
  <si>
    <t>https://podminky.urs.cz/item/CS_URS_2023_02/631311115</t>
  </si>
  <si>
    <t>(22,03+11,74+3,83+15,95+39,22+20,25+24,9+2,19+2,01)*0,07</t>
  </si>
  <si>
    <t>631311125</t>
  </si>
  <si>
    <t>Mazanina z betonu prostého bez zvýšených nároků na prostředí tl. přes 80 do 120 mm tř. C 20/25</t>
  </si>
  <si>
    <t>-737625696</t>
  </si>
  <si>
    <t>https://podminky.urs.cz/item/CS_URS_2023_02/631311125</t>
  </si>
  <si>
    <t>(22,03+11,74+3,83+15,95+39,22+20,25+24,9+2,19+2,01)*0,1</t>
  </si>
  <si>
    <t>631362021</t>
  </si>
  <si>
    <t>Výztuž mazanin ze svařovaných sítí z drátů typu KARI</t>
  </si>
  <si>
    <t>77799414</t>
  </si>
  <si>
    <t>https://podminky.urs.cz/item/CS_URS_2023_02/631362021</t>
  </si>
  <si>
    <t>"6/150/150" 22,03+11,74+3,83+15,95+39,22+20,25+24,9+2,19+2,01</t>
  </si>
  <si>
    <t>142,12*0,00333 'Přepočtené koeficientem množství</t>
  </si>
  <si>
    <t>632481215</t>
  </si>
  <si>
    <t>Separační vrstva k oddělení podlahových vrstev z geotextilie</t>
  </si>
  <si>
    <t>-233377397</t>
  </si>
  <si>
    <t>https://podminky.urs.cz/item/CS_URS_2023_02/632481215</t>
  </si>
  <si>
    <t>22,03+11,74+3,83+15,95+39,22+20,25+24,9+2,19+2,01</t>
  </si>
  <si>
    <t>142,12*1,15 'Přepočtené koeficientem množství</t>
  </si>
  <si>
    <t>634112112</t>
  </si>
  <si>
    <t>Obvodová dilatace mezi stěnou a mazaninou nebo potěrem podlahovým páskem z pěnového PE tl. do 10 mm, výšky 100 mm</t>
  </si>
  <si>
    <t>1284548212</t>
  </si>
  <si>
    <t>https://podminky.urs.cz/item/CS_URS_2023_02/634112112</t>
  </si>
  <si>
    <t>(3,53+6,25+6,25+5,55+1,2+1,5+2,55+2,025+0,15+4,1+6,25)*2</t>
  </si>
  <si>
    <t>(5,7+3,6+7,4+3,4+1,15+1,25+1,75*2)*2</t>
  </si>
  <si>
    <t>642944121</t>
  </si>
  <si>
    <t>Osazení ocelových dveřních zárubní lisovaných nebo z úhelníků dodatečně s vybetonováním prahu, plochy do 2,5 m2</t>
  </si>
  <si>
    <t>-88780595</t>
  </si>
  <si>
    <t>https://podminky.urs.cz/item/CS_URS_2023_02/642944121</t>
  </si>
  <si>
    <t>55331486</t>
  </si>
  <si>
    <t>zárubeň jednokřídlá ocelová pro zdění tl stěny 110-150mm rozměru 700/1970, 2100mm</t>
  </si>
  <si>
    <t>-909557313</t>
  </si>
  <si>
    <t>55331487</t>
  </si>
  <si>
    <t>zárubeň jednokřídlá ocelová pro zdění tl stěny 110-150mm rozměru 800/1970, 2100mm</t>
  </si>
  <si>
    <t>1532703375</t>
  </si>
  <si>
    <t>55331563</t>
  </si>
  <si>
    <t>zárubeň jednokřídlá ocelová pro zdění s protipožární úpravou tl stěny 110-150mm rozměru 900/1970, 2100mm</t>
  </si>
  <si>
    <t>1598645841</t>
  </si>
  <si>
    <t>949101111</t>
  </si>
  <si>
    <t>Lešení pomocné pracovní pro objekty pozemních staveb pro zatížení do 150 kg/m2, o výšce lešeňové podlahy do 1,9 m</t>
  </si>
  <si>
    <t>-1333642773</t>
  </si>
  <si>
    <t>https://podminky.urs.cz/item/CS_URS_2023_02/949101111</t>
  </si>
  <si>
    <t>(22,03+11,74+3,83+15,95+39,22+20,25+24,9+2,19+2,01)</t>
  </si>
  <si>
    <t>793029647</t>
  </si>
  <si>
    <t>17,81+31,94+42,19+18,48+10,35+9,68+3,69+3,96+3,13</t>
  </si>
  <si>
    <t>952902221</t>
  </si>
  <si>
    <t>Čištění budov při provádění oprav a udržovacích prací schodišť zametením</t>
  </si>
  <si>
    <t>1490439365</t>
  </si>
  <si>
    <t>https://podminky.urs.cz/item/CS_URS_2023_02/952902221</t>
  </si>
  <si>
    <t>22,5*2*6" 2xza týden 6týdnů</t>
  </si>
  <si>
    <t>998018001</t>
  </si>
  <si>
    <t>Přesun hmot pro budovy občanské výstavby, bydlení, výrobu a služby ruční - bez užití mechanizace vodorovná dopravní vzdálenost do 100 m pro budovy s jakoukoliv nosnou konstrukcí výšky do 6 m</t>
  </si>
  <si>
    <t>1533552001</t>
  </si>
  <si>
    <t>https://podminky.urs.cz/item/CS_URS_2023_02/998018001</t>
  </si>
  <si>
    <t>713</t>
  </si>
  <si>
    <t>Izolace tepelné</t>
  </si>
  <si>
    <t>38</t>
  </si>
  <si>
    <t>713121121</t>
  </si>
  <si>
    <t>Montáž tepelné izolace podlah rohožemi, pásy, deskami, dílci, bloky (izolační materiál ve specifikaci) kladenými volně dvouvrstvá</t>
  </si>
  <si>
    <t>-1746846725</t>
  </si>
  <si>
    <t>https://podminky.urs.cz/item/CS_URS_2023_02/713121121</t>
  </si>
  <si>
    <t>39</t>
  </si>
  <si>
    <t>28376379</t>
  </si>
  <si>
    <t>deska XPS hrana polodrážková a hladký povrch 500kPA λ=0,035 tl 50mm</t>
  </si>
  <si>
    <t>1317207497</t>
  </si>
  <si>
    <t>142,12*2,04 'Přepočtené koeficientem množství</t>
  </si>
  <si>
    <t>40</t>
  </si>
  <si>
    <t>998713101</t>
  </si>
  <si>
    <t>Přesun hmot pro izolace tepelné stanovený z hmotnosti přesunovaného materiálu vodorovná dopravní vzdálenost do 50 m v objektech výšky do 6 m</t>
  </si>
  <si>
    <t>956015981</t>
  </si>
  <si>
    <t>https://podminky.urs.cz/item/CS_URS_2023_02/998713101</t>
  </si>
  <si>
    <t>751</t>
  </si>
  <si>
    <t>Vzduchotechnika</t>
  </si>
  <si>
    <t>41</t>
  </si>
  <si>
    <t>751111012</t>
  </si>
  <si>
    <t>Montáž ventilátoru axiálního nízkotlakého nástěnného základního, průměru přes 100 do 200 mm</t>
  </si>
  <si>
    <t>1565713040</t>
  </si>
  <si>
    <t>https://podminky.urs.cz/item/CS_URS_2023_02/751111012</t>
  </si>
  <si>
    <t>42</t>
  </si>
  <si>
    <t>42914115</t>
  </si>
  <si>
    <t>ventilátor axiální stěnový skříň z plastu IP44 25W D 125mm</t>
  </si>
  <si>
    <t>653016107</t>
  </si>
  <si>
    <t>43</t>
  </si>
  <si>
    <t>751111052</t>
  </si>
  <si>
    <t>Montáž ventilátoru axiálního nízkotlakého podhledového, průměru přes 100 do 200 mm</t>
  </si>
  <si>
    <t>-467815321</t>
  </si>
  <si>
    <t>https://podminky.urs.cz/item/CS_URS_2023_02/751111052</t>
  </si>
  <si>
    <t>44</t>
  </si>
  <si>
    <t>42914507</t>
  </si>
  <si>
    <t>ventilátor axiální tichý malý plastový s hydrostatem nastavitelným doběhem IP45 výkon 15-20W D 200mm</t>
  </si>
  <si>
    <t>1978306845</t>
  </si>
  <si>
    <t>45</t>
  </si>
  <si>
    <t>751510042</t>
  </si>
  <si>
    <t>Vzduchotechnické potrubí z pozinkovaného plechu kruhové, trouba spirálně vinutá bez příruby, průměru přes 100 do 200 mm</t>
  </si>
  <si>
    <t>1922192459</t>
  </si>
  <si>
    <t>https://podminky.urs.cz/item/CS_URS_2023_02/751510042</t>
  </si>
  <si>
    <t>3,1+2,8</t>
  </si>
  <si>
    <t>46</t>
  </si>
  <si>
    <t>998751101</t>
  </si>
  <si>
    <t>Přesun hmot pro vzduchotechniku stanovený z hmotnosti přesunovaného materiálu vodorovná dopravní vzdálenost do 100 m v objektech výšky do 12 m</t>
  </si>
  <si>
    <t>-377071393</t>
  </si>
  <si>
    <t>https://podminky.urs.cz/item/CS_URS_2023_02/998751101</t>
  </si>
  <si>
    <t>763</t>
  </si>
  <si>
    <t>Konstrukce suché výstavby</t>
  </si>
  <si>
    <t>47</t>
  </si>
  <si>
    <t>763131451</t>
  </si>
  <si>
    <t>Podhled ze sádrokartonových desek dvouvrstvá zavěšená spodní konstrukce z ocelových profilů CD, UD jednoduše opláštěná deskou impregnovanou H2, tl. 12,5 mm, bez izolace</t>
  </si>
  <si>
    <t>124206813</t>
  </si>
  <si>
    <t>https://podminky.urs.cz/item/CS_URS_2023_02/763131451</t>
  </si>
  <si>
    <t>3,96+3,69+3,15" wc dívky+předsíň+wc dívky</t>
  </si>
  <si>
    <t>48</t>
  </si>
  <si>
    <t>998763100</t>
  </si>
  <si>
    <t>Přesun hmot pro dřevostavby stanovený z hmotnosti přesunovaného materiálu vodorovná dopravní vzdálenost do 50 m v objektech výšky do 6 m</t>
  </si>
  <si>
    <t>-1290934328</t>
  </si>
  <si>
    <t>https://podminky.urs.cz/item/CS_URS_2023_02/998763100</t>
  </si>
  <si>
    <t>764</t>
  </si>
  <si>
    <t>Konstrukce klempířské</t>
  </si>
  <si>
    <t>49</t>
  </si>
  <si>
    <t>764216606</t>
  </si>
  <si>
    <t>Oplechování parapetů z pozinkovaného plechu s povrchovou úpravou rovných mechanicky kotvené, bez rohů rš 500 mm</t>
  </si>
  <si>
    <t>2131307406</t>
  </si>
  <si>
    <t>https://podminky.urs.cz/item/CS_URS_2023_02/764216606</t>
  </si>
  <si>
    <t>3*1,04+1,04+1,04*4</t>
  </si>
  <si>
    <t>50</t>
  </si>
  <si>
    <t>998764101</t>
  </si>
  <si>
    <t>Přesun hmot pro konstrukce klempířské stanovený z hmotnosti přesunovaného materiálu vodorovná dopravní vzdálenost do 50 m v objektech výšky do 6 m</t>
  </si>
  <si>
    <t>177213535</t>
  </si>
  <si>
    <t>https://podminky.urs.cz/item/CS_URS_2023_02/998764101</t>
  </si>
  <si>
    <t>51</t>
  </si>
  <si>
    <t>766 111R</t>
  </si>
  <si>
    <t>D+M -OJ2- NOVÁ PLASTOVÁ OKNA trojsklo U=0,7, 1x0,6m vč. vnitřního parapetu š.0,6m, dl.1,3m</t>
  </si>
  <si>
    <t>-1320098173</t>
  </si>
  <si>
    <t>2+1+1</t>
  </si>
  <si>
    <t>52</t>
  </si>
  <si>
    <t>766 112R</t>
  </si>
  <si>
    <t>D+M -OJ3- NOVÁ PLASTOVÁ OKNA trojsklo U=0,7, 1x1,6m vč. vnitřního parapetu š.0,6m, dl.1,3m</t>
  </si>
  <si>
    <t>-10424561</t>
  </si>
  <si>
    <t>53</t>
  </si>
  <si>
    <t>766 11R</t>
  </si>
  <si>
    <t>D+M -OJ1- NOVÁ PLASTOVÁ OKNA trojsklo U=0,7, 1x0,9m vč. vnitřního parapetu š.0,5m, dl.1,3m</t>
  </si>
  <si>
    <t>385339883</t>
  </si>
  <si>
    <t>2+1</t>
  </si>
  <si>
    <t>54</t>
  </si>
  <si>
    <t>766 12R</t>
  </si>
  <si>
    <t>D+M NOVÉ VSTUPNÍ DVEŘE AL PROSKLENÉ u=0,9, 1x2,1m, s bezpečnostním sklem, přírodní s panikovým kováním</t>
  </si>
  <si>
    <t>-453845723</t>
  </si>
  <si>
    <t>55</t>
  </si>
  <si>
    <t>766660001</t>
  </si>
  <si>
    <t>Montáž dveřních křídel dřevěných nebo plastových otevíravých do ocelové zárubně povrchově upravených jednokřídlových, šířky do 800 mm</t>
  </si>
  <si>
    <t>1155640758</t>
  </si>
  <si>
    <t>https://podminky.urs.cz/item/CS_URS_2023_02/766660001</t>
  </si>
  <si>
    <t>56</t>
  </si>
  <si>
    <t>61162073</t>
  </si>
  <si>
    <t>dveře jednokřídlé voštinové povrch laminátový plné 700x1970-2100mm</t>
  </si>
  <si>
    <t>1289320926</t>
  </si>
  <si>
    <t>57</t>
  </si>
  <si>
    <t>61162074</t>
  </si>
  <si>
    <t>dveře jednokřídlé voštinové povrch laminátový plné 800x1970-2100mm</t>
  </si>
  <si>
    <t>-1149872877</t>
  </si>
  <si>
    <t>58</t>
  </si>
  <si>
    <t>766660022</t>
  </si>
  <si>
    <t>Montáž dveřních křídel dřevěných nebo plastových otevíravých do ocelové zárubně protipožárních jednokřídlových, šířky přes 800 mm</t>
  </si>
  <si>
    <t>-644893988</t>
  </si>
  <si>
    <t>https://podminky.urs.cz/item/CS_URS_2023_02/766660022</t>
  </si>
  <si>
    <t>59</t>
  </si>
  <si>
    <t>61165314</t>
  </si>
  <si>
    <t>dveře jednokřídlé dřevotřískové protipožární EI (EW) 30 D3 povrch laminátový plné 900x1970-2100mm se samozavíračem</t>
  </si>
  <si>
    <t>1823159399</t>
  </si>
  <si>
    <t>60</t>
  </si>
  <si>
    <t>998766101</t>
  </si>
  <si>
    <t>Přesun hmot pro konstrukce truhlářské stanovený z hmotnosti přesunovaného materiálu vodorovná dopravní vzdálenost do 50 m v objektech výšky do 6 m</t>
  </si>
  <si>
    <t>-320127388</t>
  </si>
  <si>
    <t>https://podminky.urs.cz/item/CS_URS_2023_02/998766101</t>
  </si>
  <si>
    <t>771</t>
  </si>
  <si>
    <t>Podlahy z dlaždic</t>
  </si>
  <si>
    <t>61</t>
  </si>
  <si>
    <t>771474112</t>
  </si>
  <si>
    <t>Montáž soklů z dlaždic keramických lepených cementovým flexibilním lepidlem rovných, výšky přes 65 do 90 mm</t>
  </si>
  <si>
    <t>-128311430</t>
  </si>
  <si>
    <t>https://podminky.urs.cz/item/CS_URS_2023_02/771474112</t>
  </si>
  <si>
    <t>62</t>
  </si>
  <si>
    <t>59761009</t>
  </si>
  <si>
    <t>sokl-dlažba keramická slinutá hladká do interiéru i exteriéru 600x95mm</t>
  </si>
  <si>
    <t>CS ÚRS 2023 01</t>
  </si>
  <si>
    <t>-520093915</t>
  </si>
  <si>
    <t>130,71*2,475 'Přepočtené koeficientem množství</t>
  </si>
  <si>
    <t>63</t>
  </si>
  <si>
    <t>771574173</t>
  </si>
  <si>
    <t>Montáž podlah z dlaždic keramických lepených cementovým flexibilním lepidlem reliéfních nebo z dekorů, tloušťky do 10 mm přes 2 do 4 ks/m2</t>
  </si>
  <si>
    <t>762859140</t>
  </si>
  <si>
    <t>https://podminky.urs.cz/item/CS_URS_2023_02/771574173</t>
  </si>
  <si>
    <t>64</t>
  </si>
  <si>
    <t>59761008</t>
  </si>
  <si>
    <t>dlažba velkoformátová keramická slinutá hladká do interiéru i exteriéru přes 2 do 4ks/m2</t>
  </si>
  <si>
    <t>676468197</t>
  </si>
  <si>
    <t>65</t>
  </si>
  <si>
    <t>771591112</t>
  </si>
  <si>
    <t>Izolace podlahy pod dlažbu nátěrem nebo stěrkou ve dvou vrstvách</t>
  </si>
  <si>
    <t>-1697240719</t>
  </si>
  <si>
    <t>https://podminky.urs.cz/item/CS_URS_2023_02/771591112</t>
  </si>
  <si>
    <t>2,01+2,19</t>
  </si>
  <si>
    <t>66</t>
  </si>
  <si>
    <t>771591115</t>
  </si>
  <si>
    <t>Podlahy - dokončovací práce spárování silikonem</t>
  </si>
  <si>
    <t>205191603</t>
  </si>
  <si>
    <t>https://podminky.urs.cz/item/CS_URS_2023_02/771591115</t>
  </si>
  <si>
    <t>67</t>
  </si>
  <si>
    <t>998771101</t>
  </si>
  <si>
    <t>Přesun hmot pro podlahy z dlaždic stanovený z hmotnosti přesunovaného materiálu vodorovná dopravní vzdálenost do 50 m v objektech výšky do 6 m</t>
  </si>
  <si>
    <t>1001111622</t>
  </si>
  <si>
    <t>https://podminky.urs.cz/item/CS_URS_2023_02/998771101</t>
  </si>
  <si>
    <t>781</t>
  </si>
  <si>
    <t>Dokončovací práce - obklady</t>
  </si>
  <si>
    <t>68</t>
  </si>
  <si>
    <t>781131112</t>
  </si>
  <si>
    <t>Izolace stěny pod obklad izolace nátěrem nebo stěrkou ve dvou vrstvách</t>
  </si>
  <si>
    <t>1805126002</t>
  </si>
  <si>
    <t>https://podminky.urs.cz/item/CS_URS_2023_02/781131112</t>
  </si>
  <si>
    <t>"wc+před" (1,15+1,25+1,75*2)*2*2-0,7*2*3</t>
  </si>
  <si>
    <t>69</t>
  </si>
  <si>
    <t>781474163</t>
  </si>
  <si>
    <t>Montáž obkladů vnitřních stěn z dlaždic keramických lepených flexibilním lepidlem velkoformátových reliéfních nebo z dekorů přes 2 do 4 ks/m2</t>
  </si>
  <si>
    <t>-352588541</t>
  </si>
  <si>
    <t>https://podminky.urs.cz/item/CS_URS_2023_02/781474163</t>
  </si>
  <si>
    <t>"wc+před" (1,15+1,25+1,75*2)*2*2-0,7*2*2</t>
  </si>
  <si>
    <t>" za linkami" 3+3,6*3+5,5</t>
  </si>
  <si>
    <t>70</t>
  </si>
  <si>
    <t>59761064</t>
  </si>
  <si>
    <t>obklad keramický reliéfní pro interiér přes 2 do 4ks/m2</t>
  </si>
  <si>
    <t>-341936154</t>
  </si>
  <si>
    <t>40,1*1,15 'Přepočtené koeficientem množství</t>
  </si>
  <si>
    <t>71</t>
  </si>
  <si>
    <t>781492351</t>
  </si>
  <si>
    <t>Obklad - dokončující práce montáž profilu lepeného flexibilním cementovým rychletuhnoucím lepidlem ukončovacího</t>
  </si>
  <si>
    <t>-1189752607</t>
  </si>
  <si>
    <t>https://podminky.urs.cz/item/CS_URS_2023_02/781492351</t>
  </si>
  <si>
    <t>"wc+před" (1,15+1,25+1,75*2)*2</t>
  </si>
  <si>
    <t>72</t>
  </si>
  <si>
    <t>28342003</t>
  </si>
  <si>
    <t>lišta ukončovací z PVC 10mm</t>
  </si>
  <si>
    <t>-1325616337</t>
  </si>
  <si>
    <t>31,1*1,05 'Přepočtené koeficientem množství</t>
  </si>
  <si>
    <t>73</t>
  </si>
  <si>
    <t>998781101</t>
  </si>
  <si>
    <t>Přesun hmot pro obklady keramické stanovený z hmotnosti přesunovaného materiálu vodorovná dopravní vzdálenost do 50 m v objektech výšky do 6 m</t>
  </si>
  <si>
    <t>-1058103830</t>
  </si>
  <si>
    <t>https://podminky.urs.cz/item/CS_URS_2023_02/998781101</t>
  </si>
  <si>
    <t>783</t>
  </si>
  <si>
    <t>Dokončovací práce - nátěry</t>
  </si>
  <si>
    <t>74</t>
  </si>
  <si>
    <t>783314203</t>
  </si>
  <si>
    <t>Základní antikorozní nátěr zámečnických konstrukcí jednonásobný syntetický samozákladující</t>
  </si>
  <si>
    <t>-830303147</t>
  </si>
  <si>
    <t>https://podminky.urs.cz/item/CS_URS_2023_02/783314203</t>
  </si>
  <si>
    <t>((0,7+2*2)*1+(0,8+2*2)*3+(0,9+2*2)*2)*0,5</t>
  </si>
  <si>
    <t>(1,3+2*2)*0,5</t>
  </si>
  <si>
    <t>75</t>
  </si>
  <si>
    <t>783315103</t>
  </si>
  <si>
    <t>Mezinátěr zámečnických konstrukcí jednonásobný syntetický samozákladující</t>
  </si>
  <si>
    <t>-352934957</t>
  </si>
  <si>
    <t>https://podminky.urs.cz/item/CS_URS_2023_02/783315103</t>
  </si>
  <si>
    <t>76</t>
  </si>
  <si>
    <t>783317105</t>
  </si>
  <si>
    <t>Krycí nátěr (email) zámečnických konstrukcí jednonásobný syntetický samozákladující</t>
  </si>
  <si>
    <t>-1181596414</t>
  </si>
  <si>
    <t>https://podminky.urs.cz/item/CS_URS_2023_02/783317105</t>
  </si>
  <si>
    <t>784</t>
  </si>
  <si>
    <t>Dokončovací práce - malby a tapety</t>
  </si>
  <si>
    <t>77</t>
  </si>
  <si>
    <t>784181121</t>
  </si>
  <si>
    <t>Penetrace podkladu jednonásobná hloubková akrylátová bezbarvá v místnostech výšky do 3,80 m</t>
  </si>
  <si>
    <t>-562493996</t>
  </si>
  <si>
    <t>https://podminky.urs.cz/item/CS_URS_2023_02/784181121</t>
  </si>
  <si>
    <t>(3,53+6,25+6,25+5,55+1,2+1,5+2,55+2,025+0,15+4,1+6,25)*2*3,05</t>
  </si>
  <si>
    <t>(5,7+3,6+7,4+3,4+1,15+1,25+1,75*2)*2*3,05</t>
  </si>
  <si>
    <t>78</t>
  </si>
  <si>
    <t>784211101</t>
  </si>
  <si>
    <t>Malby z malířských směsí oděruvzdorných za mokra dvojnásobné, bílé za mokra oděruvzdorné výborně v místnostech výšky do 3,80 m</t>
  </si>
  <si>
    <t>1848596543</t>
  </si>
  <si>
    <t>https://podminky.urs.cz/item/CS_URS_2023_02/784211101</t>
  </si>
  <si>
    <t>3 - Zdravotně techniché instalace</t>
  </si>
  <si>
    <t xml:space="preserve">    4 - Vodorovné konstrukce</t>
  </si>
  <si>
    <t xml:space="preserve">    725 - Zdravotechnika - zařizovací předměty</t>
  </si>
  <si>
    <t xml:space="preserve">    726 - Zdravotechnika - předstěnové instalace</t>
  </si>
  <si>
    <t>132112111</t>
  </si>
  <si>
    <t>Hloubení rýh šířky do 800 mm ručně zapažených i nezapažených, s urovnáním dna do předepsaného profilu a spádu v hornině třídy těžitelnosti I skupiny 1 a 2 soudržných</t>
  </si>
  <si>
    <t>CS ÚRS 2021 02</t>
  </si>
  <si>
    <t>-1693723424</t>
  </si>
  <si>
    <t>https://podminky.urs.cz/item/CS_URS_2021_02/132112111</t>
  </si>
  <si>
    <t>"ležaté potrubí" (2,5+8+2,5+3,5+2)*0,5*0,3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</si>
  <si>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</si>
  <si>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</si>
  <si>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1947976808</t>
  </si>
  <si>
    <t>https://podminky.urs.cz/item/CS_URS_2023_02/162751117</t>
  </si>
  <si>
    <t>2,775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</si>
  <si>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</si>
  <si>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</si>
  <si>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-1425159542</t>
  </si>
  <si>
    <t>https://podminky.urs.cz/item/CS_URS_2023_02/162751119</t>
  </si>
  <si>
    <t>2,775*5 'Přepočtené koeficientem množství</t>
  </si>
  <si>
    <t>171201231</t>
  </si>
  <si>
    <t>9100160</t>
  </si>
  <si>
    <t>https://podminky.urs.cz/item/CS_URS_2023_02/171201231</t>
  </si>
  <si>
    <t>2,775*1,6 'Přepočtené koeficientem množství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</si>
  <si>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</si>
  <si>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</si>
  <si>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-2109513561</t>
  </si>
  <si>
    <t>https://podminky.urs.cz/item/CS_URS_2023_02/175111101</t>
  </si>
  <si>
    <t>"ležaté potrubí" (2,5+8+2,5+3,5+2)*0,5*0,2</t>
  </si>
  <si>
    <t>58331200</t>
  </si>
  <si>
    <t>štěrkopísek netříděný</t>
  </si>
  <si>
    <t>-1175274518</t>
  </si>
  <si>
    <t>1,85*2 'Přepočtené koeficientem množství</t>
  </si>
  <si>
    <t>Vodorovné konstrukce</t>
  </si>
  <si>
    <t>451573111</t>
  </si>
  <si>
    <t>Lože pod potrubí, stoky a drobné objekty v otevřeném výkopu z písku a štěrkopísku do 63 mm</t>
  </si>
  <si>
    <t>737960428</t>
  </si>
  <si>
    <t>https://podminky.urs.cz/item/CS_URS_2023_02/451573111</t>
  </si>
  <si>
    <t>"ležaté potrubí" (2,5+8+2,5+3,5+2)*0,5*0,1</t>
  </si>
  <si>
    <t>974031164</t>
  </si>
  <si>
    <t>Vysekání rýh ve zdivu cihelném na maltu vápennou nebo vápenocementovou do hl. 150 mm a šířky do 150 mm</t>
  </si>
  <si>
    <t>1050004667</t>
  </si>
  <si>
    <t>https://podminky.urs.cz/item/CS_URS_2023_02/974031164</t>
  </si>
  <si>
    <t>997006012</t>
  </si>
  <si>
    <t>Úprava stavebního odpadu třídění ruční</t>
  </si>
  <si>
    <t>1399290986</t>
  </si>
  <si>
    <t>https://podminky.urs.cz/item/CS_URS_2023_02/997006012</t>
  </si>
  <si>
    <t>-422983730</t>
  </si>
  <si>
    <t>-1373615382</t>
  </si>
  <si>
    <t>5,208*14 'Přepočtené koeficientem množství</t>
  </si>
  <si>
    <t>-1592475305</t>
  </si>
  <si>
    <t>997013863</t>
  </si>
  <si>
    <t>Poplatek za uložení stavebního odpadu na recyklační skládce (skládkovné) cihelného zatříděného do Katalogu odpadů pod kódem 17 01 02</t>
  </si>
  <si>
    <t>-1184882607</t>
  </si>
  <si>
    <t>https://podminky.urs.cz/item/CS_URS_2023_02/997013863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</si>
  <si>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</si>
  <si>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</si>
  <si>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1021403845</t>
  </si>
  <si>
    <t>https://podminky.urs.cz/item/CS_URS_2023_02/998011001</t>
  </si>
  <si>
    <t>721174004</t>
  </si>
  <si>
    <t>Potrubí z trub polypropylenových svodné (ležaté) DN 75</t>
  </si>
  <si>
    <t>-1072539407</t>
  </si>
  <si>
    <t>https://podminky.urs.cz/item/CS_URS_2023_02/721174004</t>
  </si>
  <si>
    <t>2,5+8+2,5"ležaté v učebně přír. věd</t>
  </si>
  <si>
    <t>721174005</t>
  </si>
  <si>
    <t>Potrubí z trub polypropylenových svodné (ležaté) DN 110</t>
  </si>
  <si>
    <t>-797657561</t>
  </si>
  <si>
    <t>https://podminky.urs.cz/item/CS_URS_2023_02/721174005</t>
  </si>
  <si>
    <t>3,5"wc</t>
  </si>
  <si>
    <t>721174024</t>
  </si>
  <si>
    <t>Potrubí z trub polypropylenových odpadní (svislé) DN 75</t>
  </si>
  <si>
    <t>2060326304</t>
  </si>
  <si>
    <t>https://podminky.urs.cz/item/CS_URS_2023_02/721174024</t>
  </si>
  <si>
    <t>2*1" svislé v kadeřn.</t>
  </si>
  <si>
    <t>721174025</t>
  </si>
  <si>
    <t>Potrubí z trub polypropylenových odpadní (svislé) DN 110</t>
  </si>
  <si>
    <t>1708221979</t>
  </si>
  <si>
    <t>https://podminky.urs.cz/item/CS_URS_2023_02/721174025</t>
  </si>
  <si>
    <t>2*1" WC</t>
  </si>
  <si>
    <t>721174043</t>
  </si>
  <si>
    <t>Potrubí z trub polypropylenových připojovací DN 50</t>
  </si>
  <si>
    <t>1766834204</t>
  </si>
  <si>
    <t>https://podminky.urs.cz/item/CS_URS_2023_02/721174043</t>
  </si>
  <si>
    <t>2+4"012a+012b</t>
  </si>
  <si>
    <t>6*1 "svislé připojení 012a - 012c</t>
  </si>
  <si>
    <t>721174044</t>
  </si>
  <si>
    <t>Potrubí z trub polypropylenových připojovací DN 75</t>
  </si>
  <si>
    <t>-2109912988</t>
  </si>
  <si>
    <t>https://podminky.urs.cz/item/CS_URS_2023_02/721174044</t>
  </si>
  <si>
    <t>3,5+4,5"012c+012h+g</t>
  </si>
  <si>
    <t>721229111</t>
  </si>
  <si>
    <t>Zápachové uzávěrky montáž zápachových uzávěrek ostatních typů do DN 50</t>
  </si>
  <si>
    <t>-540824594</t>
  </si>
  <si>
    <t>https://podminky.urs.cz/item/CS_URS_2023_02/721229111</t>
  </si>
  <si>
    <t>6+3</t>
  </si>
  <si>
    <t>55161107</t>
  </si>
  <si>
    <t>uzávěrka zápachová dřezová s přípojkou pro myčku a pračku DN 50</t>
  </si>
  <si>
    <t>-182084239</t>
  </si>
  <si>
    <t>55161315</t>
  </si>
  <si>
    <t>uzávěrka zápachová umyvadlová podomítková DN 40/50</t>
  </si>
  <si>
    <t>520050262</t>
  </si>
  <si>
    <t>2" umyvadla</t>
  </si>
  <si>
    <t>1" výlevka</t>
  </si>
  <si>
    <t>721290111</t>
  </si>
  <si>
    <t>Zkouška těsnosti kanalizace v objektech vodou do DN 125</t>
  </si>
  <si>
    <t>-24973769</t>
  </si>
  <si>
    <t>https://podminky.urs.cz/item/CS_URS_2023_02/721290111</t>
  </si>
  <si>
    <t>998721101</t>
  </si>
  <si>
    <t>Přesun hmot pro vnitřní kanalizace stanovený z hmotnosti přesunovaného materiálu vodorovná dopravní vzdálenost do 50 m v objektech výšky do 6 m</t>
  </si>
  <si>
    <t>-1281372886</t>
  </si>
  <si>
    <t>https://podminky.urs.cz/item/CS_URS_2023_02/998721101</t>
  </si>
  <si>
    <t>722174023</t>
  </si>
  <si>
    <t>Potrubí z plastových trubek z polypropylenu PPR svařovaných polyfúzně PN 20 (SDR 6) D 25 x 4,2</t>
  </si>
  <si>
    <t>804635036</t>
  </si>
  <si>
    <t>https://podminky.urs.cz/item/CS_URS_2023_02/722174023</t>
  </si>
  <si>
    <t>"tv"8+2,5+1+10+1,6+18*2</t>
  </si>
  <si>
    <t>"sv" 8+2,5+1+10+1,6+2,5+3,5+(18+3)*2</t>
  </si>
  <si>
    <t>722181211</t>
  </si>
  <si>
    <t>Ochrana potrubí termoizolačními trubicemi z pěnového polyetylenu PE přilepenými v příčných a podélných spojích, tloušťky izolace do 6 mm, vnitřního průměru izolace DN do 22 mm</t>
  </si>
  <si>
    <t>-2121575793</t>
  </si>
  <si>
    <t>https://podminky.urs.cz/item/CS_URS_2023_02/722181211</t>
  </si>
  <si>
    <t>722181231</t>
  </si>
  <si>
    <t>Ochrana potrubí termoizolačními trubicemi z pěnového polyetylenu PE přilepenými v příčných a podélných spojích, tloušťky izolace přes 9 do 13 mm, vnitřního průměru izolace DN do 22 mm</t>
  </si>
  <si>
    <t>235935506</t>
  </si>
  <si>
    <t>https://podminky.urs.cz/item/CS_URS_2023_02/722181231</t>
  </si>
  <si>
    <t>722220111</t>
  </si>
  <si>
    <t>Armatury s jedním závitem nástěnky pro výtokový ventil G 1/2"</t>
  </si>
  <si>
    <t>-387862958</t>
  </si>
  <si>
    <t>https://podminky.urs.cz/item/CS_URS_2023_02/722220111</t>
  </si>
  <si>
    <t>2"wc</t>
  </si>
  <si>
    <t>1" AP</t>
  </si>
  <si>
    <t>722220121</t>
  </si>
  <si>
    <t>Armatury s jedním závitem nástěnky pro baterii G 1/2"</t>
  </si>
  <si>
    <t>pár</t>
  </si>
  <si>
    <t>-1315093412</t>
  </si>
  <si>
    <t>https://podminky.urs.cz/item/CS_URS_2023_02/722220121</t>
  </si>
  <si>
    <t>6" dřez</t>
  </si>
  <si>
    <t>2" umyv</t>
  </si>
  <si>
    <t>722290226</t>
  </si>
  <si>
    <t>Zkoušky, proplach a desinfekce vodovodního potrubí zkoušky těsnosti vodovodního potrubí závitového do DN 50</t>
  </si>
  <si>
    <t>-1563513788</t>
  </si>
  <si>
    <t>https://podminky.urs.cz/item/CS_URS_2023_02/722290226</t>
  </si>
  <si>
    <t>722290234</t>
  </si>
  <si>
    <t>Zkoušky, proplach a desinfekce vodovodního potrubí proplach a desinfekce vodovodního potrubí do DN 80</t>
  </si>
  <si>
    <t>-1656096048</t>
  </si>
  <si>
    <t>https://podminky.urs.cz/item/CS_URS_2023_02/722290234</t>
  </si>
  <si>
    <t>998722101</t>
  </si>
  <si>
    <t>Přesun hmot pro vnitřní vodovod stanovený z hmotnosti přesunovaného materiálu vodorovná dopravní vzdálenost do 50 m v objektech výšky do 6 m</t>
  </si>
  <si>
    <t>596255736</t>
  </si>
  <si>
    <t>https://podminky.urs.cz/item/CS_URS_2023_02/998722101</t>
  </si>
  <si>
    <t>725</t>
  </si>
  <si>
    <t>Zdravotechnika - zařizovací předměty</t>
  </si>
  <si>
    <t>725119125</t>
  </si>
  <si>
    <t>Zařízení záchodů montáž klozetových mís závěsných na nosné stěny</t>
  </si>
  <si>
    <t>-2124721596</t>
  </si>
  <si>
    <t>https://podminky.urs.cz/item/CS_URS_2023_02/725119125</t>
  </si>
  <si>
    <t>64236091R</t>
  </si>
  <si>
    <t xml:space="preserve">mísa keramická klozetová závěsná bílá s hlubokým splachováním odpad vodorovný_x000d_
- splachovací nádrže, mají úplný objem splachovací vody _x000d_
  max. 6 litrů a max. průměrný objem splachovací vody 3,5 litru</t>
  </si>
  <si>
    <t>-1480578759</t>
  </si>
  <si>
    <t>725211701</t>
  </si>
  <si>
    <t>Umyvadla keramická bílá bez výtokových armatur připevněná na stěnu šrouby malá (umývátka) stěnová 400 mm</t>
  </si>
  <si>
    <t>soubor</t>
  </si>
  <si>
    <t>896937400</t>
  </si>
  <si>
    <t>https://podminky.urs.cz/item/CS_URS_2023_02/725211701</t>
  </si>
  <si>
    <t>725291712</t>
  </si>
  <si>
    <t>Doplňky zařízení koupelen a záchodů smaltované madla krakorcová, délky 834 mm</t>
  </si>
  <si>
    <t>862562088</t>
  </si>
  <si>
    <t>https://podminky.urs.cz/item/CS_URS_2023_02/725291712</t>
  </si>
  <si>
    <t>725291722</t>
  </si>
  <si>
    <t>Doplňky zařízení koupelen a záchodů smaltované madla krakorcová sklopná, délky 834 mm</t>
  </si>
  <si>
    <t>-209285709</t>
  </si>
  <si>
    <t>https://podminky.urs.cz/item/CS_URS_2023_02/725291722</t>
  </si>
  <si>
    <t>725331111</t>
  </si>
  <si>
    <t>Výlevky bez výtokových armatur a splachovací nádrže keramické se sklopnou plastovou mřížkou 425 mm</t>
  </si>
  <si>
    <t>-2115197797</t>
  </si>
  <si>
    <t>https://podminky.urs.cz/item/CS_URS_2023_02/725331111</t>
  </si>
  <si>
    <t>725821312R</t>
  </si>
  <si>
    <t xml:space="preserve">Baterie dřezové nástěnné pákové s otáčivým kulatým ústím a délkou ramínka 300 mm - s max. průtokem vody 6 litrů/min. </t>
  </si>
  <si>
    <t>-417529976</t>
  </si>
  <si>
    <t>1,000" výlevka</t>
  </si>
  <si>
    <t>725822613R</t>
  </si>
  <si>
    <t>Baterie umyvadlové stojánkové pákové s výpustí - s max. průtokem vody 6 litrů/min</t>
  </si>
  <si>
    <t>-1726112972</t>
  </si>
  <si>
    <t>998725101</t>
  </si>
  <si>
    <t>Přesun hmot pro zařizovací předměty stanovený z hmotnosti přesunovaného materiálu vodorovná dopravní vzdálenost do 50 m v objektech výšky do 6 m</t>
  </si>
  <si>
    <t>-1808373433</t>
  </si>
  <si>
    <t>https://podminky.urs.cz/item/CS_URS_2023_02/998725101</t>
  </si>
  <si>
    <t>726</t>
  </si>
  <si>
    <t>Zdravotechnika - předstěnové instalace</t>
  </si>
  <si>
    <t>726111031</t>
  </si>
  <si>
    <t>Předstěnové instalační systémy pro zazdění do masivních zděných konstrukcí pro závěsné klozety ovládání zepředu, stavební výška 1080 mm</t>
  </si>
  <si>
    <t>-1187554899</t>
  </si>
  <si>
    <t>https://podminky.urs.cz/item/CS_URS_2023_02/726111031</t>
  </si>
  <si>
    <t>998726111</t>
  </si>
  <si>
    <t>Přesun hmot pro instalační prefabrikáty stanovený z hmotnosti přesunovaného materiálu vodorovná dopravní vzdálenost do 50 m v objektech výšky do 6 m</t>
  </si>
  <si>
    <t>97356641</t>
  </si>
  <si>
    <t>https://podminky.urs.cz/item/CS_URS_2023_02/998726111</t>
  </si>
  <si>
    <t>4 - Vytápění</t>
  </si>
  <si>
    <t xml:space="preserve">    733 - Ústřední vytápění - rozvodné potrubí</t>
  </si>
  <si>
    <t xml:space="preserve">    735 - Ústřední vytápění - otopná tělesa</t>
  </si>
  <si>
    <t>733</t>
  </si>
  <si>
    <t>Ústřední vytápění - rozvodné potrubí</t>
  </si>
  <si>
    <t>733223102</t>
  </si>
  <si>
    <t>Potrubí z trubek měděných tvrdých spojovaných měkkým pájením Ø 15/1</t>
  </si>
  <si>
    <t>-2086001454</t>
  </si>
  <si>
    <t>https://podminky.urs.cz/item/CS_URS_2023_02/733223102</t>
  </si>
  <si>
    <t>(3,5+2+4+3+2+8,5)*2</t>
  </si>
  <si>
    <t>733223103</t>
  </si>
  <si>
    <t>Potrubí z trubek měděných tvrdých spojovaných měkkým pájením Ø 18/1</t>
  </si>
  <si>
    <t>1158388011</t>
  </si>
  <si>
    <t>https://podminky.urs.cz/item/CS_URS_2023_02/733223103</t>
  </si>
  <si>
    <t>(5+3,5)*2</t>
  </si>
  <si>
    <t>733223105</t>
  </si>
  <si>
    <t>Potrubí z trubek měděných tvrdých spojovaných měkkým pájením Ø 28/1,5</t>
  </si>
  <si>
    <t>995114204</t>
  </si>
  <si>
    <t>https://podminky.urs.cz/item/CS_URS_2023_02/733223105</t>
  </si>
  <si>
    <t>1*2</t>
  </si>
  <si>
    <t>733291101</t>
  </si>
  <si>
    <t>Zkoušky těsnosti potrubí z trubek měděných Ø do 35/1,5</t>
  </si>
  <si>
    <t>-1257766876</t>
  </si>
  <si>
    <t>https://podminky.urs.cz/item/CS_URS_2023_02/733291101</t>
  </si>
  <si>
    <t>733811251</t>
  </si>
  <si>
    <t>Ochrana potrubí termoizolačními trubicemi z pěnového polyetylenu PE přilepenými v příčných a podélných spojích, tloušťky izolace přes 20 do 25 mm, vnitřního průměru izolace DN do 22 mm</t>
  </si>
  <si>
    <t>-87663677</t>
  </si>
  <si>
    <t>https://podminky.urs.cz/item/CS_URS_2023_02/733811251</t>
  </si>
  <si>
    <t>"15"(3,5+2+4+3+2+8,5)*2</t>
  </si>
  <si>
    <t>"18"(5+3,5)*2</t>
  </si>
  <si>
    <t>733811252</t>
  </si>
  <si>
    <t>Ochrana potrubí termoizolačními trubicemi z pěnového polyetylenu PE přilepenými v příčných a podélných spojích, tloušťky izolace přes 20 do 25 mm, vnitřního průměru izolace DN přes 22 do 45 mm</t>
  </si>
  <si>
    <t>-1448643330</t>
  </si>
  <si>
    <t>https://podminky.urs.cz/item/CS_URS_2023_02/733811252</t>
  </si>
  <si>
    <t>1*2"28</t>
  </si>
  <si>
    <t>998733101</t>
  </si>
  <si>
    <t>Přesun hmot pro rozvody potrubí stanovený z hmotnosti přesunovaného materiálu vodorovná dopravní vzdálenost do 50 m v objektech výšky do 6 m</t>
  </si>
  <si>
    <t>-436807892</t>
  </si>
  <si>
    <t>https://podminky.urs.cz/item/CS_URS_2023_02/998733101</t>
  </si>
  <si>
    <t>735</t>
  </si>
  <si>
    <t>Ústřední vytápění - otopná tělesa</t>
  </si>
  <si>
    <t>735 11R</t>
  </si>
  <si>
    <t>D+M rozdělovač+sběrač s regulací</t>
  </si>
  <si>
    <t>Kč</t>
  </si>
  <si>
    <t>-2101719088</t>
  </si>
  <si>
    <t>735151572</t>
  </si>
  <si>
    <t>Otopná tělesa panelová dvoudesková PN 1,0 MPa, T do 110°C se dvěma přídavnými přestupními plochami výšky tělesa 600 mm stavební délky / výkonu 500 mm / 840 W</t>
  </si>
  <si>
    <t>305167620</t>
  </si>
  <si>
    <t>https://podminky.urs.cz/item/CS_URS_2023_02/735151572</t>
  </si>
  <si>
    <t>735151573</t>
  </si>
  <si>
    <t>Otopná tělesa panelová dvoudesková PN 1,0 MPa, T do 110°C se dvěma přídavnými přestupními plochami výšky tělesa 600 mm stavební délky / výkonu 600 mm / 1007 W</t>
  </si>
  <si>
    <t>1327749342</t>
  </si>
  <si>
    <t>https://podminky.urs.cz/item/CS_URS_2023_02/735151573</t>
  </si>
  <si>
    <t>735151575</t>
  </si>
  <si>
    <t>Otopná tělesa panelová dvoudesková PN 1,0 MPa, T do 110°C se dvěma přídavnými přestupními plochami výšky tělesa 600 mm stavební délky / výkonu 800 mm / 1343 W</t>
  </si>
  <si>
    <t>-1064579931</t>
  </si>
  <si>
    <t>https://podminky.urs.cz/item/CS_URS_2023_02/735151575</t>
  </si>
  <si>
    <t>735151579</t>
  </si>
  <si>
    <t>Otopná tělesa panelová dvoudesková PN 1,0 MPa, T do 110°C se dvěma přídavnými přestupními plochami výšky tělesa 600 mm stavební délky / výkonu 1200 mm / 2015 W</t>
  </si>
  <si>
    <t>8150472</t>
  </si>
  <si>
    <t>https://podminky.urs.cz/item/CS_URS_2023_02/735151579</t>
  </si>
  <si>
    <t>735511007</t>
  </si>
  <si>
    <t>Trubkové teplovodní podlahové vytápění rozvod v systémové desce potrubí polyethylen PE-Xa rozvodné potrubí 17x2 mm, rozteč 100 mm</t>
  </si>
  <si>
    <t>1826527609</t>
  </si>
  <si>
    <t>https://podminky.urs.cz/item/CS_URS_2023_02/735511007</t>
  </si>
  <si>
    <t>17,81+31,94+42,19+18,48+10,35</t>
  </si>
  <si>
    <t>120,77*9 'Přepočtené koeficientem množství</t>
  </si>
  <si>
    <t>735511026</t>
  </si>
  <si>
    <t>Trubkové teplovodní podlahové vytápění rozvod v systémové desce systémová deska s tepelnou izolací, výšky 31 mm</t>
  </si>
  <si>
    <t>-5958016</t>
  </si>
  <si>
    <t>https://podminky.urs.cz/item/CS_URS_2023_02/735511026</t>
  </si>
  <si>
    <t>28616309</t>
  </si>
  <si>
    <t>deska systémová pro podlahové topení celkové v 31mm s izolací v 11mm</t>
  </si>
  <si>
    <t>756498625</t>
  </si>
  <si>
    <t>998735101</t>
  </si>
  <si>
    <t>Přesun hmot pro otopná tělesa stanovený z hmotnosti přesunovaného materiálu vodorovná dopravní vzdálenost do 50 m v objektech výšky do 6 m</t>
  </si>
  <si>
    <t>-592360704</t>
  </si>
  <si>
    <t>https://podminky.urs.cz/item/CS_URS_2023_02/998735101</t>
  </si>
  <si>
    <t>5 - Elektroinstalace</t>
  </si>
  <si>
    <t>E1 - Rozvaděče</t>
  </si>
  <si>
    <t>E2 - Kabely a vodiče</t>
  </si>
  <si>
    <t>E3 - Ukončení celoplastových kabelů</t>
  </si>
  <si>
    <t>E4 - Spínače</t>
  </si>
  <si>
    <t>E5 - Zásuvky</t>
  </si>
  <si>
    <t>E6 - Montážní materiál</t>
  </si>
  <si>
    <t>E7 - Svítidla a jejich příslušenství</t>
  </si>
  <si>
    <t>E8 - Počítačová síť</t>
  </si>
  <si>
    <t>E9 - Dodávky</t>
  </si>
  <si>
    <t>E10 - Dodávky</t>
  </si>
  <si>
    <t>E11 - Ostatní</t>
  </si>
  <si>
    <t>E1</t>
  </si>
  <si>
    <t>Rozvaděče</t>
  </si>
  <si>
    <t>741210002</t>
  </si>
  <si>
    <t>Montáž rozvodnic oceloplechových nebo plastových bez zapojení vodičů běžných, hmotnosti do 50 kg</t>
  </si>
  <si>
    <t>803053795</t>
  </si>
  <si>
    <t>https://podminky.urs.cz/item/CS_URS_2023_02/741210002</t>
  </si>
  <si>
    <t>345001001</t>
  </si>
  <si>
    <t>RS-3.1 - oceloplechová rozvodnice pod omítku, 72 modulů, IP30, rozměr 588x617x101, přístrojová náplň a zapojení podle výkresové dokumentace č.přílohy 2.01, obsahuje 1 ks hlavní vypínač 3f/40A, 1 ks kombinovaný svodič bleskových proudů SPD1+2(B+C), 9ks proudový chránič s nadproudovou ocharnou 16/1N/30mA, 3 ks proudový chránič s nadproudovou ochranou 10/1N/30mA, 4ks proudový chránič 25/3N/30mA, 12 ks jistič 1f/16A , a ostatní montážní materál nutný ke kompletaci rozvaděče</t>
  </si>
  <si>
    <t>E2</t>
  </si>
  <si>
    <t>Kabely a vodiče</t>
  </si>
  <si>
    <t>741122032</t>
  </si>
  <si>
    <t>Montáž kabelů měděných bez ukončení uložených pod omítku plných kulatých (např. CYKY), počtu a průřezu žil 5x4 až 6 mm2</t>
  </si>
  <si>
    <t>-955986477</t>
  </si>
  <si>
    <t>https://podminky.urs.cz/item/CS_URS_2023_02/741122032</t>
  </si>
  <si>
    <t>741122015</t>
  </si>
  <si>
    <t>Montáž kabelů měděných bez ukončení uložených pod omítku plných kulatých (např. CYKY), počtu a průřezu žil 3x1,5 mm2</t>
  </si>
  <si>
    <t>1244884128</t>
  </si>
  <si>
    <t>https://podminky.urs.cz/item/CS_URS_2023_02/741122015</t>
  </si>
  <si>
    <t>741122016</t>
  </si>
  <si>
    <t>Montáž kabelů měděných bez ukončení uložených pod omítku plných kulatých (např. CYKY), počtu a průřezu žil 3x2,5 až 6 mm2</t>
  </si>
  <si>
    <t>-1416892814</t>
  </si>
  <si>
    <t>https://podminky.urs.cz/item/CS_URS_2023_02/741122016</t>
  </si>
  <si>
    <t>741120301</t>
  </si>
  <si>
    <t>Montáž vodičů izolovaných měděných bez ukončení uložených pevně plných a laněných s PVC pláštěm, bezhalogenových, ohniodolných (např. CY, CHAH-V) průřezu žíly 0,55 až 16 mm2</t>
  </si>
  <si>
    <t>-2081220012</t>
  </si>
  <si>
    <t>https://podminky.urs.cz/item/CS_URS_2023_02/741120301</t>
  </si>
  <si>
    <t>341118089</t>
  </si>
  <si>
    <t xml:space="preserve">Kabel silový Cu, PVC izolace 450V/2,5kV, -40ºC - +70ºC, CYKY J  5x6mm2 odolnost proti šíření plamene dle ČSN EN 60332-1</t>
  </si>
  <si>
    <t>341581027</t>
  </si>
  <si>
    <t xml:space="preserve">Kabel silový Cu, PVC izolace 450V/2,5kV, -40ºC - +70ºC, CYKY J  3x2,5mm2 odolnost proti šíření plamene dle ČSN EN 60332-1</t>
  </si>
  <si>
    <t>341581081</t>
  </si>
  <si>
    <t xml:space="preserve">Kabel silový Cu, PVC izolace 450V/2,5kV, -40ºC - +70ºC, CYKY J  3x1,5mm2 odolnost proti šíření plamene dle ČSN EN 60332-1</t>
  </si>
  <si>
    <t>345212124</t>
  </si>
  <si>
    <t>Vodič 6 zž - PVC izolovaný jednožilový vodič pro vnitřní vedení</t>
  </si>
  <si>
    <t>E3</t>
  </si>
  <si>
    <t>Ukončení celoplastových kabelů</t>
  </si>
  <si>
    <t>741132146</t>
  </si>
  <si>
    <t>Ukončení kabelů smršťovací záklopkou nebo páskou se zapojením bez letování, počtu a průřezu žil 5x6 mm2</t>
  </si>
  <si>
    <t>-338851880</t>
  </si>
  <si>
    <t>https://podminky.urs.cz/item/CS_URS_2023_02/741132146</t>
  </si>
  <si>
    <t>741132103</t>
  </si>
  <si>
    <t>Ukončení kabelů smršťovací záklopkou nebo páskou se zapojením bez letování, počtu a průřezu žil 3x1,5 až 4 mm2</t>
  </si>
  <si>
    <t>948796366</t>
  </si>
  <si>
    <t>https://podminky.urs.cz/item/CS_URS_2023_02/741132103</t>
  </si>
  <si>
    <t>344128104</t>
  </si>
  <si>
    <t xml:space="preserve">Kabelové oko do  Cu 6</t>
  </si>
  <si>
    <t>344128099</t>
  </si>
  <si>
    <t xml:space="preserve">Kabelové oko do  Cu 2,5</t>
  </si>
  <si>
    <t>E4</t>
  </si>
  <si>
    <t>Spínače</t>
  </si>
  <si>
    <t>345355146</t>
  </si>
  <si>
    <t>Spínač jednopólový pod omítku, 10A/250V, řaz.1 IP20</t>
  </si>
  <si>
    <t>187209055</t>
  </si>
  <si>
    <t>345355151</t>
  </si>
  <si>
    <t>Přepínač sériový pod omítku, 10A/250V, řaz.5 IP20</t>
  </si>
  <si>
    <t>-1923656201</t>
  </si>
  <si>
    <t>345355165</t>
  </si>
  <si>
    <t>Přepínač střídavý pod omítku, 10A/250V, řaz.6 IP/20</t>
  </si>
  <si>
    <t>273349208</t>
  </si>
  <si>
    <t>345355166</t>
  </si>
  <si>
    <t>Přepínač střídavý dvojitý pod omítku, 10A/250V, řazení 6+6</t>
  </si>
  <si>
    <t>-724612265</t>
  </si>
  <si>
    <t>345355166.1</t>
  </si>
  <si>
    <t>Přepínač křížový pod omítku, 10A/250V, řaz. 7 IP20</t>
  </si>
  <si>
    <t>-1517975080</t>
  </si>
  <si>
    <t>345355211</t>
  </si>
  <si>
    <t>Kryt spínače bílý</t>
  </si>
  <si>
    <t>345355104</t>
  </si>
  <si>
    <t>Rámeček jednonásobný bílý</t>
  </si>
  <si>
    <t>345355216</t>
  </si>
  <si>
    <t xml:space="preserve">Přepínač střídavý dvojitý pod omítku,  10A/250V, řazení 6+6</t>
  </si>
  <si>
    <t>E5</t>
  </si>
  <si>
    <t>Zásuvky</t>
  </si>
  <si>
    <t>741313042</t>
  </si>
  <si>
    <t>Montáž zásuvek domovních se zapojením vodičů šroubové připojení polozapuštěných nebo zapuštěných 10/16 A, provedení 2P + PE dvojí zapojení pro průběžnou montáž</t>
  </si>
  <si>
    <t>896006790</t>
  </si>
  <si>
    <t>https://podminky.urs.cz/item/CS_URS_2023_02/741313042</t>
  </si>
  <si>
    <t>741313043</t>
  </si>
  <si>
    <t>Montáž zásuvek domovních se zapojením vodičů šroubové připojení polozapuštěných nebo zapuštěných 10/16 A, provedení 2x (2P + PE) dvojnásobná</t>
  </si>
  <si>
    <t>519866224</t>
  </si>
  <si>
    <t>https://podminky.urs.cz/item/CS_URS_2023_02/741313043</t>
  </si>
  <si>
    <t>358111232</t>
  </si>
  <si>
    <t xml:space="preserve">Zásuvka 16A/230V  jednonásobná IP20 pod omítku bílá s clonkami</t>
  </si>
  <si>
    <t>358111239</t>
  </si>
  <si>
    <t>Zásuvka dvojnásobná s naotčenou dutinkou, pod omítku 230V/10-16A</t>
  </si>
  <si>
    <t>E6</t>
  </si>
  <si>
    <t>Montážní materiál</t>
  </si>
  <si>
    <t>741112061</t>
  </si>
  <si>
    <t>Montáž krabic elektroinstalačních bez napojení na trubky a lišty, demontáže a montáže víčka a přístroje přístrojových zapuštěných plastových kruhových</t>
  </si>
  <si>
    <t>-1055531511</t>
  </si>
  <si>
    <t>https://podminky.urs.cz/item/CS_URS_2023_02/741112061</t>
  </si>
  <si>
    <t>741112011</t>
  </si>
  <si>
    <t>Montáž krabic elektroinstalačních bez napojení na trubky a lišty, demontáže a montáže víčka a přístroje protahovacích nebo odbočných nástěnných plastových kruhových</t>
  </si>
  <si>
    <t>905353072</t>
  </si>
  <si>
    <t>https://podminky.urs.cz/item/CS_URS_2023_02/741112011</t>
  </si>
  <si>
    <t>741112101</t>
  </si>
  <si>
    <t>Montáž krabic elektroinstalačních bez napojení na trubky a lišty, demontáže a montáže víčka a přístroje rozvodek se zapojením vodičů na svorkovnici zapuštěných plastových kruhových</t>
  </si>
  <si>
    <t>-1477621546</t>
  </si>
  <si>
    <t>https://podminky.urs.cz/item/CS_URS_2023_02/741112101</t>
  </si>
  <si>
    <t>741110041</t>
  </si>
  <si>
    <t>Montáž trubek elektroinstalačních s nasunutím nebo našroubováním do krabic plastových ohebných, uložených pevně, vnější Ø přes 11 do 23 mm</t>
  </si>
  <si>
    <t>336710921</t>
  </si>
  <si>
    <t>https://podminky.urs.cz/item/CS_URS_2023_02/741110041</t>
  </si>
  <si>
    <t>741910502</t>
  </si>
  <si>
    <t>Montáž kovových nosných a doplňkových konstrukcí se zhotovením pro rozvodny z profilů ocelových tenkostěnných</t>
  </si>
  <si>
    <t>kg</t>
  </si>
  <si>
    <t>343211377</t>
  </si>
  <si>
    <t>https://podminky.urs.cz/item/CS_URS_2023_02/741910502</t>
  </si>
  <si>
    <t>460932111</t>
  </si>
  <si>
    <t>Osazení kotevních prvků hmoždinek včetně vyvrtání otvorů, pro upevnění elektroinstalací ve stěnách cihelných, vnějšího průměru do 8 mm</t>
  </si>
  <si>
    <t>-530701636</t>
  </si>
  <si>
    <t>https://podminky.urs.cz/item/CS_URS_2023_02/460932111</t>
  </si>
  <si>
    <t>741231012</t>
  </si>
  <si>
    <t>Montáž svorkovnic do rozváděčů s popisnými štítky se zapojením vodičů na jedné straně ochranných</t>
  </si>
  <si>
    <t>1477562292</t>
  </si>
  <si>
    <t>https://podminky.urs.cz/item/CS_URS_2023_02/741231012</t>
  </si>
  <si>
    <t>HZS.01</t>
  </si>
  <si>
    <t>Utěsnění prostupů komplet</t>
  </si>
  <si>
    <t>hod</t>
  </si>
  <si>
    <t>1876303904</t>
  </si>
  <si>
    <t>HZS.02</t>
  </si>
  <si>
    <t>Svítidlová svorkovnice 30ks</t>
  </si>
  <si>
    <t>-1480088500</t>
  </si>
  <si>
    <t>345711232</t>
  </si>
  <si>
    <t>Krabice přístrojová pod omítku</t>
  </si>
  <si>
    <t>345711241</t>
  </si>
  <si>
    <t>Krabice odbočná pod omítku</t>
  </si>
  <si>
    <t>345711264</t>
  </si>
  <si>
    <t>Krabice rozvodná pod omítku</t>
  </si>
  <si>
    <t>345218936</t>
  </si>
  <si>
    <t>Elektroinstalační trubka ohebná PVC do pr.20 střední mechanické namáhání</t>
  </si>
  <si>
    <t>211126000</t>
  </si>
  <si>
    <t>Ocelová nosná konstrukce všeobecně kg</t>
  </si>
  <si>
    <t>314324118</t>
  </si>
  <si>
    <t>Upevňovací bod hmoždinkou PVC</t>
  </si>
  <si>
    <t>354411618</t>
  </si>
  <si>
    <t>Svorka pro vyrovnání potenciálu EPS 1</t>
  </si>
  <si>
    <t>721218223</t>
  </si>
  <si>
    <t>Tmel pro utěsnění prostupů komplet</t>
  </si>
  <si>
    <t>345711308</t>
  </si>
  <si>
    <t>Svítidlová svorkovnice</t>
  </si>
  <si>
    <t>E7</t>
  </si>
  <si>
    <t>Svítidla a jejich příslušenství</t>
  </si>
  <si>
    <t>741372061</t>
  </si>
  <si>
    <t>Montáž svítidel s integrovaným zdrojem LED se zapojením vodičů interiérových přisazených stropních hranatých nebo kruhových, plochy do 0,09 m2</t>
  </si>
  <si>
    <t>-922578400</t>
  </si>
  <si>
    <t>https://podminky.urs.cz/item/CS_URS_2023_02/741372061</t>
  </si>
  <si>
    <t>741372062</t>
  </si>
  <si>
    <t>Montáž svítidel s integrovaným zdrojem LED se zapojením vodičů interiérových přisazených stropních hranatých nebo kruhových, plochy přes 0,09 do 0,36 m2</t>
  </si>
  <si>
    <t>-1097270580</t>
  </si>
  <si>
    <t>https://podminky.urs.cz/item/CS_URS_2023_02/741372062</t>
  </si>
  <si>
    <t>348120000</t>
  </si>
  <si>
    <t>E - Přisazené LED svítidlo, opálový PMMA kryt, průměr 480mm,IP40,1x34W 3900lm. Ra80, 4000K</t>
  </si>
  <si>
    <t>348120001</t>
  </si>
  <si>
    <t>K,L - Přisazené/závěsné, LED svítidlo, IP40,EP, mikroprizmatický kryt, rozměr 1210x238x52 mm, 1x26W 3500lm,Ra90, 4000K</t>
  </si>
  <si>
    <t>R0001</t>
  </si>
  <si>
    <t>Recyklační poplatek - za svítidla a světelné zdroje</t>
  </si>
  <si>
    <t>E8</t>
  </si>
  <si>
    <t>Počítačová síť</t>
  </si>
  <si>
    <t>-90302817</t>
  </si>
  <si>
    <t>1975093399</t>
  </si>
  <si>
    <t>-1118367774</t>
  </si>
  <si>
    <t>741121101</t>
  </si>
  <si>
    <t>Montáž izolovaných vodičů hliníkových bez ukončení uložených v trubkách nebo lištách zatažených plných a laněných (např. AY, AYY) průřezu žíly 16 až 35 mm2</t>
  </si>
  <si>
    <t>437677010</t>
  </si>
  <si>
    <t>https://podminky.urs.cz/item/CS_URS_2023_02/741121101</t>
  </si>
  <si>
    <t>742330041</t>
  </si>
  <si>
    <t>Montáž strukturované kabeláže zásuvek datových pod omítku, do nábytku, do parapetního žlabu nebo podlahové krabice 1 až 6 pozic</t>
  </si>
  <si>
    <t>-1719523009</t>
  </si>
  <si>
    <t>https://podminky.urs.cz/item/CS_URS_2023_02/742330041</t>
  </si>
  <si>
    <t>742330042</t>
  </si>
  <si>
    <t>528199638</t>
  </si>
  <si>
    <t>https://podminky.urs.cz/item/CS_URS_2023_02/742330042</t>
  </si>
  <si>
    <t>742121001</t>
  </si>
  <si>
    <t>Montáž kabelů sdělovacích pro vnitřní rozvody počtu žil do 15</t>
  </si>
  <si>
    <t>-1010471405</t>
  </si>
  <si>
    <t>https://podminky.urs.cz/item/CS_URS_2023_02/742121001</t>
  </si>
  <si>
    <t>345218936.1</t>
  </si>
  <si>
    <t>Elektroinstlační trubka ohebná PVC 2323</t>
  </si>
  <si>
    <t>80</t>
  </si>
  <si>
    <t>342112181</t>
  </si>
  <si>
    <t>Protahovací vodič do trubek AY 2,5</t>
  </si>
  <si>
    <t>82</t>
  </si>
  <si>
    <t>345355107</t>
  </si>
  <si>
    <t xml:space="preserve">Zásuvka  1xRJ 45 pod om. Cat 6 IP20</t>
  </si>
  <si>
    <t>84</t>
  </si>
  <si>
    <t>345355108</t>
  </si>
  <si>
    <t xml:space="preserve">Zásuvka  2xRJ 45 pod om. Cat 6 IP20</t>
  </si>
  <si>
    <t>86</t>
  </si>
  <si>
    <t>341118214</t>
  </si>
  <si>
    <t>Kabel UTP cat.6</t>
  </si>
  <si>
    <t>88</t>
  </si>
  <si>
    <t>E9</t>
  </si>
  <si>
    <t>Dodávky</t>
  </si>
  <si>
    <t>HZS.03</t>
  </si>
  <si>
    <t>Montáž ventilátoru sociální zařízení 2ks</t>
  </si>
  <si>
    <t>1330268887</t>
  </si>
  <si>
    <t>228126103</t>
  </si>
  <si>
    <t>Ventilátor s doběhovým relé</t>
  </si>
  <si>
    <t>90</t>
  </si>
  <si>
    <t>E10</t>
  </si>
  <si>
    <t>79</t>
  </si>
  <si>
    <t>341000000</t>
  </si>
  <si>
    <t xml:space="preserve">Drobný jednicový materiál, jehož podíl na celkových materiálových nákladech je malý, a proto se nespecifikuje, jako: vývodky spojky vodičové do průžezu 16 mm2. sponky, příchytky, drát vázací a svařovací, spojovací materiál,nýty, elektrody…   5% z nosného materiálu</t>
  </si>
  <si>
    <t>92</t>
  </si>
  <si>
    <t>E11</t>
  </si>
  <si>
    <t>Ostatní</t>
  </si>
  <si>
    <t>HZS.04</t>
  </si>
  <si>
    <t>Autorský dozor</t>
  </si>
  <si>
    <t>257120166</t>
  </si>
  <si>
    <t>81</t>
  </si>
  <si>
    <t>HZS.05</t>
  </si>
  <si>
    <t>Práce nezahrnuté v cenících 21M.46M, zapsané do montážního deníku a potvrzené investorem</t>
  </si>
  <si>
    <t>510874157</t>
  </si>
  <si>
    <t>HZS.06</t>
  </si>
  <si>
    <t>Zakreslení skutečného stavu</t>
  </si>
  <si>
    <t>1047979660</t>
  </si>
  <si>
    <t>83</t>
  </si>
  <si>
    <t>HZS.07</t>
  </si>
  <si>
    <t>Podíl prací jiných profesí než elektro</t>
  </si>
  <si>
    <t>-268543187</t>
  </si>
  <si>
    <t>HZS.08</t>
  </si>
  <si>
    <t>Koordinace profesí</t>
  </si>
  <si>
    <t>-1894615634</t>
  </si>
  <si>
    <t>85</t>
  </si>
  <si>
    <t>741810002</t>
  </si>
  <si>
    <t>Zkoušky a prohlídky elektrických rozvodů a zařízení celková prohlídka a vyhotovení revizní zprávy pro objem montážních prací přes 100 do 500 tis. Kč</t>
  </si>
  <si>
    <t>2140809405</t>
  </si>
  <si>
    <t>https://podminky.urs.cz/item/CS_URS_2023_02/741810002</t>
  </si>
  <si>
    <t>HZS.23</t>
  </si>
  <si>
    <t>Uvedení do provozu, zaškolení obsluhy</t>
  </si>
  <si>
    <t>683802206</t>
  </si>
  <si>
    <t>87</t>
  </si>
  <si>
    <t>741820102</t>
  </si>
  <si>
    <t>Měření osvětlovacího zařízení intenzity osvětlení na pracovišti do 50 svítidel</t>
  </si>
  <si>
    <t>138845098</t>
  </si>
  <si>
    <t>6 - VRN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</si>
  <si>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</si>
  <si>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</si>
  <si>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</si>
  <si>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VRN9 - Ostatní náklady</t>
  </si>
  <si>
    <t>Vedlejší rozpočtové náklady</t>
  </si>
  <si>
    <t>VRN3</t>
  </si>
  <si>
    <t>Zařízení staveniště</t>
  </si>
  <si>
    <t>030001000</t>
  </si>
  <si>
    <t>1024</t>
  </si>
  <si>
    <t>-1348797445</t>
  </si>
  <si>
    <t>https://podminky.urs.cz/item/CS_URS_2023_02/030001000</t>
  </si>
  <si>
    <t>VRN4</t>
  </si>
  <si>
    <t>Inženýrská činnost</t>
  </si>
  <si>
    <t>044002000</t>
  </si>
  <si>
    <t>Revize - elektro nové rozvody</t>
  </si>
  <si>
    <t>-696951797</t>
  </si>
  <si>
    <t>https://podminky.urs.cz/item/CS_URS_2023_02/044002000</t>
  </si>
  <si>
    <t>VRN9</t>
  </si>
  <si>
    <t>Ostatní náklady</t>
  </si>
  <si>
    <t>094103000</t>
  </si>
  <si>
    <t>Náklady na plánované vyklizení objektu - nábytek kuchyní, zařizovací předměty</t>
  </si>
  <si>
    <t>2106594433</t>
  </si>
  <si>
    <t>https://podminky.urs.cz/item/CS_URS_2023_02/094103000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</si>
</sst>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3107122" TargetMode="External" /><Relationship Id="rId2" Type="http://schemas.openxmlformats.org/officeDocument/2006/relationships/hyperlink" Target="https://podminky.urs.cz/item/CS_URS_2022_02/310231001" TargetMode="External" /><Relationship Id="rId3" Type="http://schemas.openxmlformats.org/officeDocument/2006/relationships/hyperlink" Target="https://podminky.urs.cz/item/CS_URS_2023_02/310238211" TargetMode="External" /><Relationship Id="rId4" Type="http://schemas.openxmlformats.org/officeDocument/2006/relationships/hyperlink" Target="https://podminky.urs.cz/item/CS_URS_2023_02/619995001" TargetMode="External" /><Relationship Id="rId5" Type="http://schemas.openxmlformats.org/officeDocument/2006/relationships/hyperlink" Target="https://podminky.urs.cz/item/CS_URS_2023_02/899102211" TargetMode="External" /><Relationship Id="rId6" Type="http://schemas.openxmlformats.org/officeDocument/2006/relationships/hyperlink" Target="https://podminky.urs.cz/item/CS_URS_2023_02/952901131" TargetMode="External" /><Relationship Id="rId7" Type="http://schemas.openxmlformats.org/officeDocument/2006/relationships/hyperlink" Target="https://podminky.urs.cz/item/CS_URS_2023_02/962031132" TargetMode="External" /><Relationship Id="rId8" Type="http://schemas.openxmlformats.org/officeDocument/2006/relationships/hyperlink" Target="https://podminky.urs.cz/item/CS_URS_2023_02/962031133" TargetMode="External" /><Relationship Id="rId9" Type="http://schemas.openxmlformats.org/officeDocument/2006/relationships/hyperlink" Target="https://podminky.urs.cz/item/CS_URS_2023_02/965042241" TargetMode="External" /><Relationship Id="rId10" Type="http://schemas.openxmlformats.org/officeDocument/2006/relationships/hyperlink" Target="https://podminky.urs.cz/item/CS_URS_2023_02/968062374" TargetMode="External" /><Relationship Id="rId11" Type="http://schemas.openxmlformats.org/officeDocument/2006/relationships/hyperlink" Target="https://podminky.urs.cz/item/CS_URS_2023_02/968072455" TargetMode="External" /><Relationship Id="rId12" Type="http://schemas.openxmlformats.org/officeDocument/2006/relationships/hyperlink" Target="https://podminky.urs.cz/item/CS_URS_2023_02/968072456" TargetMode="External" /><Relationship Id="rId13" Type="http://schemas.openxmlformats.org/officeDocument/2006/relationships/hyperlink" Target="https://podminky.urs.cz/item/CS_URS_2023_02/971033581" TargetMode="External" /><Relationship Id="rId14" Type="http://schemas.openxmlformats.org/officeDocument/2006/relationships/hyperlink" Target="https://podminky.urs.cz/item/CS_URS_2023_02/977151122" TargetMode="External" /><Relationship Id="rId15" Type="http://schemas.openxmlformats.org/officeDocument/2006/relationships/hyperlink" Target="https://podminky.urs.cz/item/CS_URS_2023_02/978013191" TargetMode="External" /><Relationship Id="rId16" Type="http://schemas.openxmlformats.org/officeDocument/2006/relationships/hyperlink" Target="https://podminky.urs.cz/item/CS_URS_2023_02/978059541" TargetMode="External" /><Relationship Id="rId17" Type="http://schemas.openxmlformats.org/officeDocument/2006/relationships/hyperlink" Target="https://podminky.urs.cz/item/CS_URS_2023_02/997013212" TargetMode="External" /><Relationship Id="rId18" Type="http://schemas.openxmlformats.org/officeDocument/2006/relationships/hyperlink" Target="https://podminky.urs.cz/item/CS_URS_2023_02/997013501" TargetMode="External" /><Relationship Id="rId19" Type="http://schemas.openxmlformats.org/officeDocument/2006/relationships/hyperlink" Target="https://podminky.urs.cz/item/CS_URS_2023_02/997013509" TargetMode="External" /><Relationship Id="rId20" Type="http://schemas.openxmlformats.org/officeDocument/2006/relationships/hyperlink" Target="https://podminky.urs.cz/item/CS_URS_2023_02/997013511" TargetMode="External" /><Relationship Id="rId21" Type="http://schemas.openxmlformats.org/officeDocument/2006/relationships/hyperlink" Target="https://podminky.urs.cz/item/CS_URS_2023_02/997013631" TargetMode="External" /><Relationship Id="rId22" Type="http://schemas.openxmlformats.org/officeDocument/2006/relationships/hyperlink" Target="https://podminky.urs.cz/item/CS_URS_2023_02/997013811" TargetMode="External" /><Relationship Id="rId23" Type="http://schemas.openxmlformats.org/officeDocument/2006/relationships/hyperlink" Target="https://podminky.urs.cz/item/CS_URS_2023_02/997013813" TargetMode="External" /><Relationship Id="rId24" Type="http://schemas.openxmlformats.org/officeDocument/2006/relationships/hyperlink" Target="https://podminky.urs.cz/item/CS_URS_2023_02/997013814" TargetMode="External" /><Relationship Id="rId25" Type="http://schemas.openxmlformats.org/officeDocument/2006/relationships/hyperlink" Target="https://podminky.urs.cz/item/CS_URS_2023_02/997013862" TargetMode="External" /><Relationship Id="rId26" Type="http://schemas.openxmlformats.org/officeDocument/2006/relationships/hyperlink" Target="https://podminky.urs.cz/item/CS_URS_2023_02/997013867" TargetMode="External" /><Relationship Id="rId27" Type="http://schemas.openxmlformats.org/officeDocument/2006/relationships/hyperlink" Target="https://podminky.urs.cz/item/CS_URS_2023_02/997013871" TargetMode="External" /><Relationship Id="rId28" Type="http://schemas.openxmlformats.org/officeDocument/2006/relationships/hyperlink" Target="https://podminky.urs.cz/item/CS_URS_2023_02/997013873" TargetMode="External" /><Relationship Id="rId29" Type="http://schemas.openxmlformats.org/officeDocument/2006/relationships/hyperlink" Target="https://podminky.urs.cz/item/CS_URS_2023_02/998018003" TargetMode="External" /><Relationship Id="rId30" Type="http://schemas.openxmlformats.org/officeDocument/2006/relationships/hyperlink" Target="https://podminky.urs.cz/item/CS_URS_2023_02/711131811" TargetMode="External" /><Relationship Id="rId31" Type="http://schemas.openxmlformats.org/officeDocument/2006/relationships/hyperlink" Target="https://podminky.urs.cz/item/CS_URS_2023_02/721171808" TargetMode="External" /><Relationship Id="rId32" Type="http://schemas.openxmlformats.org/officeDocument/2006/relationships/hyperlink" Target="https://podminky.urs.cz/item/CS_URS_2023_02/722170804" TargetMode="External" /><Relationship Id="rId33" Type="http://schemas.openxmlformats.org/officeDocument/2006/relationships/hyperlink" Target="https://podminky.urs.cz/item/CS_URS_2023_02/741371823" TargetMode="External" /><Relationship Id="rId34" Type="http://schemas.openxmlformats.org/officeDocument/2006/relationships/hyperlink" Target="https://podminky.urs.cz/item/CS_URS_2023_02/766411812" TargetMode="External" /><Relationship Id="rId35" Type="http://schemas.openxmlformats.org/officeDocument/2006/relationships/hyperlink" Target="https://podminky.urs.cz/item/CS_URS_2023_02/766691914" TargetMode="External" /><Relationship Id="rId36" Type="http://schemas.openxmlformats.org/officeDocument/2006/relationships/hyperlink" Target="https://podminky.urs.cz/item/CS_URS_2023_02/776201812" TargetMode="External" /><Relationship Id="rId37" Type="http://schemas.openxmlformats.org/officeDocument/2006/relationships/hyperlink" Target="https://podminky.urs.cz/item/CS_URS_2023_02/776410811" TargetMode="External" /><Relationship Id="rId3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22211101" TargetMode="External" /><Relationship Id="rId2" Type="http://schemas.openxmlformats.org/officeDocument/2006/relationships/hyperlink" Target="https://podminky.urs.cz/item/CS_URS_2023_02/271532211" TargetMode="External" /><Relationship Id="rId3" Type="http://schemas.openxmlformats.org/officeDocument/2006/relationships/hyperlink" Target="https://podminky.urs.cz/item/CS_URS_2023_02/317168012" TargetMode="External" /><Relationship Id="rId4" Type="http://schemas.openxmlformats.org/officeDocument/2006/relationships/hyperlink" Target="https://podminky.urs.cz/item/CS_URS_2023_02/317941123" TargetMode="External" /><Relationship Id="rId5" Type="http://schemas.openxmlformats.org/officeDocument/2006/relationships/hyperlink" Target="https://podminky.urs.cz/item/CS_URS_2023_02/342244311" TargetMode="External" /><Relationship Id="rId6" Type="http://schemas.openxmlformats.org/officeDocument/2006/relationships/hyperlink" Target="https://podminky.urs.cz/item/CS_URS_2023_02/564251011" TargetMode="External" /><Relationship Id="rId7" Type="http://schemas.openxmlformats.org/officeDocument/2006/relationships/hyperlink" Target="https://podminky.urs.cz/item/CS_URS_2023_02/596211110" TargetMode="External" /><Relationship Id="rId8" Type="http://schemas.openxmlformats.org/officeDocument/2006/relationships/hyperlink" Target="https://podminky.urs.cz/item/CS_URS_2023_02/916231213" TargetMode="External" /><Relationship Id="rId9" Type="http://schemas.openxmlformats.org/officeDocument/2006/relationships/hyperlink" Target="https://podminky.urs.cz/item/CS_URS_2023_02/411322525" TargetMode="External" /><Relationship Id="rId10" Type="http://schemas.openxmlformats.org/officeDocument/2006/relationships/hyperlink" Target="https://podminky.urs.cz/item/CS_URS_2023_02/411351011" TargetMode="External" /><Relationship Id="rId11" Type="http://schemas.openxmlformats.org/officeDocument/2006/relationships/hyperlink" Target="https://podminky.urs.cz/item/CS_URS_2023_02/411351012" TargetMode="External" /><Relationship Id="rId12" Type="http://schemas.openxmlformats.org/officeDocument/2006/relationships/hyperlink" Target="https://podminky.urs.cz/item/CS_URS_2023_02/411362021" TargetMode="External" /><Relationship Id="rId13" Type="http://schemas.openxmlformats.org/officeDocument/2006/relationships/hyperlink" Target="https://podminky.urs.cz/item/CS_URS_2023_02/612131111" TargetMode="External" /><Relationship Id="rId14" Type="http://schemas.openxmlformats.org/officeDocument/2006/relationships/hyperlink" Target="https://podminky.urs.cz/item/CS_URS_2023_02/612135101" TargetMode="External" /><Relationship Id="rId15" Type="http://schemas.openxmlformats.org/officeDocument/2006/relationships/hyperlink" Target="https://podminky.urs.cz/item/CS_URS_2023_02/612321141" TargetMode="External" /><Relationship Id="rId16" Type="http://schemas.openxmlformats.org/officeDocument/2006/relationships/hyperlink" Target="https://podminky.urs.cz/item/CS_URS_2023_02/612324111" TargetMode="External" /><Relationship Id="rId17" Type="http://schemas.openxmlformats.org/officeDocument/2006/relationships/hyperlink" Target="https://podminky.urs.cz/item/CS_URS_2023_02/612325123" TargetMode="External" /><Relationship Id="rId18" Type="http://schemas.openxmlformats.org/officeDocument/2006/relationships/hyperlink" Target="https://podminky.urs.cz/item/CS_URS_2023_02/612325131" TargetMode="External" /><Relationship Id="rId19" Type="http://schemas.openxmlformats.org/officeDocument/2006/relationships/hyperlink" Target="https://podminky.urs.cz/item/CS_URS_2023_02/612325421" TargetMode="External" /><Relationship Id="rId20" Type="http://schemas.openxmlformats.org/officeDocument/2006/relationships/hyperlink" Target="https://podminky.urs.cz/item/CS_URS_2023_02/612328131" TargetMode="External" /><Relationship Id="rId21" Type="http://schemas.openxmlformats.org/officeDocument/2006/relationships/hyperlink" Target="https://podminky.urs.cz/item/CS_URS_2023_02/631311115" TargetMode="External" /><Relationship Id="rId22" Type="http://schemas.openxmlformats.org/officeDocument/2006/relationships/hyperlink" Target="https://podminky.urs.cz/item/CS_URS_2023_02/631311125" TargetMode="External" /><Relationship Id="rId23" Type="http://schemas.openxmlformats.org/officeDocument/2006/relationships/hyperlink" Target="https://podminky.urs.cz/item/CS_URS_2023_02/631362021" TargetMode="External" /><Relationship Id="rId24" Type="http://schemas.openxmlformats.org/officeDocument/2006/relationships/hyperlink" Target="https://podminky.urs.cz/item/CS_URS_2023_02/632481215" TargetMode="External" /><Relationship Id="rId25" Type="http://schemas.openxmlformats.org/officeDocument/2006/relationships/hyperlink" Target="https://podminky.urs.cz/item/CS_URS_2023_02/634112112" TargetMode="External" /><Relationship Id="rId26" Type="http://schemas.openxmlformats.org/officeDocument/2006/relationships/hyperlink" Target="https://podminky.urs.cz/item/CS_URS_2023_02/642944121" TargetMode="External" /><Relationship Id="rId27" Type="http://schemas.openxmlformats.org/officeDocument/2006/relationships/hyperlink" Target="https://podminky.urs.cz/item/CS_URS_2023_02/949101111" TargetMode="External" /><Relationship Id="rId28" Type="http://schemas.openxmlformats.org/officeDocument/2006/relationships/hyperlink" Target="https://podminky.urs.cz/item/CS_URS_2023_02/952901131" TargetMode="External" /><Relationship Id="rId29" Type="http://schemas.openxmlformats.org/officeDocument/2006/relationships/hyperlink" Target="https://podminky.urs.cz/item/CS_URS_2023_02/952902221" TargetMode="External" /><Relationship Id="rId30" Type="http://schemas.openxmlformats.org/officeDocument/2006/relationships/hyperlink" Target="https://podminky.urs.cz/item/CS_URS_2023_02/998018001" TargetMode="External" /><Relationship Id="rId31" Type="http://schemas.openxmlformats.org/officeDocument/2006/relationships/hyperlink" Target="https://podminky.urs.cz/item/CS_URS_2023_02/713121121" TargetMode="External" /><Relationship Id="rId32" Type="http://schemas.openxmlformats.org/officeDocument/2006/relationships/hyperlink" Target="https://podminky.urs.cz/item/CS_URS_2023_02/998713101" TargetMode="External" /><Relationship Id="rId33" Type="http://schemas.openxmlformats.org/officeDocument/2006/relationships/hyperlink" Target="https://podminky.urs.cz/item/CS_URS_2023_02/751111012" TargetMode="External" /><Relationship Id="rId34" Type="http://schemas.openxmlformats.org/officeDocument/2006/relationships/hyperlink" Target="https://podminky.urs.cz/item/CS_URS_2023_02/751111052" TargetMode="External" /><Relationship Id="rId35" Type="http://schemas.openxmlformats.org/officeDocument/2006/relationships/hyperlink" Target="https://podminky.urs.cz/item/CS_URS_2023_02/751510042" TargetMode="External" /><Relationship Id="rId36" Type="http://schemas.openxmlformats.org/officeDocument/2006/relationships/hyperlink" Target="https://podminky.urs.cz/item/CS_URS_2023_02/998751101" TargetMode="External" /><Relationship Id="rId37" Type="http://schemas.openxmlformats.org/officeDocument/2006/relationships/hyperlink" Target="https://podminky.urs.cz/item/CS_URS_2023_02/763131451" TargetMode="External" /><Relationship Id="rId38" Type="http://schemas.openxmlformats.org/officeDocument/2006/relationships/hyperlink" Target="https://podminky.urs.cz/item/CS_URS_2023_02/998763100" TargetMode="External" /><Relationship Id="rId39" Type="http://schemas.openxmlformats.org/officeDocument/2006/relationships/hyperlink" Target="https://podminky.urs.cz/item/CS_URS_2023_02/764216606" TargetMode="External" /><Relationship Id="rId40" Type="http://schemas.openxmlformats.org/officeDocument/2006/relationships/hyperlink" Target="https://podminky.urs.cz/item/CS_URS_2023_02/998764101" TargetMode="External" /><Relationship Id="rId41" Type="http://schemas.openxmlformats.org/officeDocument/2006/relationships/hyperlink" Target="https://podminky.urs.cz/item/CS_URS_2023_02/766660001" TargetMode="External" /><Relationship Id="rId42" Type="http://schemas.openxmlformats.org/officeDocument/2006/relationships/hyperlink" Target="https://podminky.urs.cz/item/CS_URS_2023_02/766660022" TargetMode="External" /><Relationship Id="rId43" Type="http://schemas.openxmlformats.org/officeDocument/2006/relationships/hyperlink" Target="https://podminky.urs.cz/item/CS_URS_2023_02/998766101" TargetMode="External" /><Relationship Id="rId44" Type="http://schemas.openxmlformats.org/officeDocument/2006/relationships/hyperlink" Target="https://podminky.urs.cz/item/CS_URS_2023_02/771474112" TargetMode="External" /><Relationship Id="rId45" Type="http://schemas.openxmlformats.org/officeDocument/2006/relationships/hyperlink" Target="https://podminky.urs.cz/item/CS_URS_2023_02/771574173" TargetMode="External" /><Relationship Id="rId46" Type="http://schemas.openxmlformats.org/officeDocument/2006/relationships/hyperlink" Target="https://podminky.urs.cz/item/CS_URS_2023_02/771591112" TargetMode="External" /><Relationship Id="rId47" Type="http://schemas.openxmlformats.org/officeDocument/2006/relationships/hyperlink" Target="https://podminky.urs.cz/item/CS_URS_2023_02/771591115" TargetMode="External" /><Relationship Id="rId48" Type="http://schemas.openxmlformats.org/officeDocument/2006/relationships/hyperlink" Target="https://podminky.urs.cz/item/CS_URS_2023_02/998771101" TargetMode="External" /><Relationship Id="rId49" Type="http://schemas.openxmlformats.org/officeDocument/2006/relationships/hyperlink" Target="https://podminky.urs.cz/item/CS_URS_2023_02/781131112" TargetMode="External" /><Relationship Id="rId50" Type="http://schemas.openxmlformats.org/officeDocument/2006/relationships/hyperlink" Target="https://podminky.urs.cz/item/CS_URS_2023_02/781474163" TargetMode="External" /><Relationship Id="rId51" Type="http://schemas.openxmlformats.org/officeDocument/2006/relationships/hyperlink" Target="https://podminky.urs.cz/item/CS_URS_2023_02/781492351" TargetMode="External" /><Relationship Id="rId52" Type="http://schemas.openxmlformats.org/officeDocument/2006/relationships/hyperlink" Target="https://podminky.urs.cz/item/CS_URS_2023_02/998781101" TargetMode="External" /><Relationship Id="rId53" Type="http://schemas.openxmlformats.org/officeDocument/2006/relationships/hyperlink" Target="https://podminky.urs.cz/item/CS_URS_2023_02/783314203" TargetMode="External" /><Relationship Id="rId54" Type="http://schemas.openxmlformats.org/officeDocument/2006/relationships/hyperlink" Target="https://podminky.urs.cz/item/CS_URS_2023_02/783315103" TargetMode="External" /><Relationship Id="rId55" Type="http://schemas.openxmlformats.org/officeDocument/2006/relationships/hyperlink" Target="https://podminky.urs.cz/item/CS_URS_2023_02/783317105" TargetMode="External" /><Relationship Id="rId56" Type="http://schemas.openxmlformats.org/officeDocument/2006/relationships/hyperlink" Target="https://podminky.urs.cz/item/CS_URS_2023_02/784181121" TargetMode="External" /><Relationship Id="rId57" Type="http://schemas.openxmlformats.org/officeDocument/2006/relationships/hyperlink" Target="https://podminky.urs.cz/item/CS_URS_2023_02/784211101" TargetMode="External" /><Relationship Id="rId5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2112111" TargetMode="External" /><Relationship Id="rId2" Type="http://schemas.openxmlformats.org/officeDocument/2006/relationships/hyperlink" Target="https://podminky.urs.cz/item/CS_URS_2023_02/162751117" TargetMode="External" /><Relationship Id="rId3" Type="http://schemas.openxmlformats.org/officeDocument/2006/relationships/hyperlink" Target="https://podminky.urs.cz/item/CS_URS_2023_02/162751119" TargetMode="External" /><Relationship Id="rId4" Type="http://schemas.openxmlformats.org/officeDocument/2006/relationships/hyperlink" Target="https://podminky.urs.cz/item/CS_URS_2023_02/171201231" TargetMode="External" /><Relationship Id="rId5" Type="http://schemas.openxmlformats.org/officeDocument/2006/relationships/hyperlink" Target="https://podminky.urs.cz/item/CS_URS_2023_02/175111101" TargetMode="External" /><Relationship Id="rId6" Type="http://schemas.openxmlformats.org/officeDocument/2006/relationships/hyperlink" Target="https://podminky.urs.cz/item/CS_URS_2023_02/451573111" TargetMode="External" /><Relationship Id="rId7" Type="http://schemas.openxmlformats.org/officeDocument/2006/relationships/hyperlink" Target="https://podminky.urs.cz/item/CS_URS_2023_02/974031164" TargetMode="External" /><Relationship Id="rId8" Type="http://schemas.openxmlformats.org/officeDocument/2006/relationships/hyperlink" Target="https://podminky.urs.cz/item/CS_URS_2023_02/997006012" TargetMode="External" /><Relationship Id="rId9" Type="http://schemas.openxmlformats.org/officeDocument/2006/relationships/hyperlink" Target="https://podminky.urs.cz/item/CS_URS_2023_02/997013501" TargetMode="External" /><Relationship Id="rId10" Type="http://schemas.openxmlformats.org/officeDocument/2006/relationships/hyperlink" Target="https://podminky.urs.cz/item/CS_URS_2023_02/997013509" TargetMode="External" /><Relationship Id="rId11" Type="http://schemas.openxmlformats.org/officeDocument/2006/relationships/hyperlink" Target="https://podminky.urs.cz/item/CS_URS_2023_02/997013511" TargetMode="External" /><Relationship Id="rId12" Type="http://schemas.openxmlformats.org/officeDocument/2006/relationships/hyperlink" Target="https://podminky.urs.cz/item/CS_URS_2023_02/997013863" TargetMode="External" /><Relationship Id="rId13" Type="http://schemas.openxmlformats.org/officeDocument/2006/relationships/hyperlink" Target="https://podminky.urs.cz/item/CS_URS_2023_02/998011001" TargetMode="External" /><Relationship Id="rId14" Type="http://schemas.openxmlformats.org/officeDocument/2006/relationships/hyperlink" Target="https://podminky.urs.cz/item/CS_URS_2023_02/721174004" TargetMode="External" /><Relationship Id="rId15" Type="http://schemas.openxmlformats.org/officeDocument/2006/relationships/hyperlink" Target="https://podminky.urs.cz/item/CS_URS_2023_02/721174005" TargetMode="External" /><Relationship Id="rId16" Type="http://schemas.openxmlformats.org/officeDocument/2006/relationships/hyperlink" Target="https://podminky.urs.cz/item/CS_URS_2023_02/721174024" TargetMode="External" /><Relationship Id="rId17" Type="http://schemas.openxmlformats.org/officeDocument/2006/relationships/hyperlink" Target="https://podminky.urs.cz/item/CS_URS_2023_02/721174025" TargetMode="External" /><Relationship Id="rId18" Type="http://schemas.openxmlformats.org/officeDocument/2006/relationships/hyperlink" Target="https://podminky.urs.cz/item/CS_URS_2023_02/721174043" TargetMode="External" /><Relationship Id="rId19" Type="http://schemas.openxmlformats.org/officeDocument/2006/relationships/hyperlink" Target="https://podminky.urs.cz/item/CS_URS_2023_02/721174044" TargetMode="External" /><Relationship Id="rId20" Type="http://schemas.openxmlformats.org/officeDocument/2006/relationships/hyperlink" Target="https://podminky.urs.cz/item/CS_URS_2023_02/721229111" TargetMode="External" /><Relationship Id="rId21" Type="http://schemas.openxmlformats.org/officeDocument/2006/relationships/hyperlink" Target="https://podminky.urs.cz/item/CS_URS_2023_02/721290111" TargetMode="External" /><Relationship Id="rId22" Type="http://schemas.openxmlformats.org/officeDocument/2006/relationships/hyperlink" Target="https://podminky.urs.cz/item/CS_URS_2023_02/998721101" TargetMode="External" /><Relationship Id="rId23" Type="http://schemas.openxmlformats.org/officeDocument/2006/relationships/hyperlink" Target="https://podminky.urs.cz/item/CS_URS_2023_02/722174023" TargetMode="External" /><Relationship Id="rId24" Type="http://schemas.openxmlformats.org/officeDocument/2006/relationships/hyperlink" Target="https://podminky.urs.cz/item/CS_URS_2023_02/722181211" TargetMode="External" /><Relationship Id="rId25" Type="http://schemas.openxmlformats.org/officeDocument/2006/relationships/hyperlink" Target="https://podminky.urs.cz/item/CS_URS_2023_02/722181231" TargetMode="External" /><Relationship Id="rId26" Type="http://schemas.openxmlformats.org/officeDocument/2006/relationships/hyperlink" Target="https://podminky.urs.cz/item/CS_URS_2023_02/722220111" TargetMode="External" /><Relationship Id="rId27" Type="http://schemas.openxmlformats.org/officeDocument/2006/relationships/hyperlink" Target="https://podminky.urs.cz/item/CS_URS_2023_02/722220121" TargetMode="External" /><Relationship Id="rId28" Type="http://schemas.openxmlformats.org/officeDocument/2006/relationships/hyperlink" Target="https://podminky.urs.cz/item/CS_URS_2023_02/722290226" TargetMode="External" /><Relationship Id="rId29" Type="http://schemas.openxmlformats.org/officeDocument/2006/relationships/hyperlink" Target="https://podminky.urs.cz/item/CS_URS_2023_02/722290234" TargetMode="External" /><Relationship Id="rId30" Type="http://schemas.openxmlformats.org/officeDocument/2006/relationships/hyperlink" Target="https://podminky.urs.cz/item/CS_URS_2023_02/998722101" TargetMode="External" /><Relationship Id="rId31" Type="http://schemas.openxmlformats.org/officeDocument/2006/relationships/hyperlink" Target="https://podminky.urs.cz/item/CS_URS_2023_02/725119125" TargetMode="External" /><Relationship Id="rId32" Type="http://schemas.openxmlformats.org/officeDocument/2006/relationships/hyperlink" Target="https://podminky.urs.cz/item/CS_URS_2023_02/725211701" TargetMode="External" /><Relationship Id="rId33" Type="http://schemas.openxmlformats.org/officeDocument/2006/relationships/hyperlink" Target="https://podminky.urs.cz/item/CS_URS_2023_02/725291712" TargetMode="External" /><Relationship Id="rId34" Type="http://schemas.openxmlformats.org/officeDocument/2006/relationships/hyperlink" Target="https://podminky.urs.cz/item/CS_URS_2023_02/725291722" TargetMode="External" /><Relationship Id="rId35" Type="http://schemas.openxmlformats.org/officeDocument/2006/relationships/hyperlink" Target="https://podminky.urs.cz/item/CS_URS_2023_02/725331111" TargetMode="External" /><Relationship Id="rId36" Type="http://schemas.openxmlformats.org/officeDocument/2006/relationships/hyperlink" Target="https://podminky.urs.cz/item/CS_URS_2023_02/998725101" TargetMode="External" /><Relationship Id="rId37" Type="http://schemas.openxmlformats.org/officeDocument/2006/relationships/hyperlink" Target="https://podminky.urs.cz/item/CS_URS_2023_02/726111031" TargetMode="External" /><Relationship Id="rId38" Type="http://schemas.openxmlformats.org/officeDocument/2006/relationships/hyperlink" Target="https://podminky.urs.cz/item/CS_URS_2023_02/998726111" TargetMode="External" /><Relationship Id="rId3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733223102" TargetMode="External" /><Relationship Id="rId2" Type="http://schemas.openxmlformats.org/officeDocument/2006/relationships/hyperlink" Target="https://podminky.urs.cz/item/CS_URS_2023_02/733223103" TargetMode="External" /><Relationship Id="rId3" Type="http://schemas.openxmlformats.org/officeDocument/2006/relationships/hyperlink" Target="https://podminky.urs.cz/item/CS_URS_2023_02/733223105" TargetMode="External" /><Relationship Id="rId4" Type="http://schemas.openxmlformats.org/officeDocument/2006/relationships/hyperlink" Target="https://podminky.urs.cz/item/CS_URS_2023_02/733291101" TargetMode="External" /><Relationship Id="rId5" Type="http://schemas.openxmlformats.org/officeDocument/2006/relationships/hyperlink" Target="https://podminky.urs.cz/item/CS_URS_2023_02/733811251" TargetMode="External" /><Relationship Id="rId6" Type="http://schemas.openxmlformats.org/officeDocument/2006/relationships/hyperlink" Target="https://podminky.urs.cz/item/CS_URS_2023_02/733811252" TargetMode="External" /><Relationship Id="rId7" Type="http://schemas.openxmlformats.org/officeDocument/2006/relationships/hyperlink" Target="https://podminky.urs.cz/item/CS_URS_2023_02/998733101" TargetMode="External" /><Relationship Id="rId8" Type="http://schemas.openxmlformats.org/officeDocument/2006/relationships/hyperlink" Target="https://podminky.urs.cz/item/CS_URS_2023_02/735151572" TargetMode="External" /><Relationship Id="rId9" Type="http://schemas.openxmlformats.org/officeDocument/2006/relationships/hyperlink" Target="https://podminky.urs.cz/item/CS_URS_2023_02/735151573" TargetMode="External" /><Relationship Id="rId10" Type="http://schemas.openxmlformats.org/officeDocument/2006/relationships/hyperlink" Target="https://podminky.urs.cz/item/CS_URS_2023_02/735151575" TargetMode="External" /><Relationship Id="rId11" Type="http://schemas.openxmlformats.org/officeDocument/2006/relationships/hyperlink" Target="https://podminky.urs.cz/item/CS_URS_2023_02/735151579" TargetMode="External" /><Relationship Id="rId12" Type="http://schemas.openxmlformats.org/officeDocument/2006/relationships/hyperlink" Target="https://podminky.urs.cz/item/CS_URS_2023_02/735511007" TargetMode="External" /><Relationship Id="rId13" Type="http://schemas.openxmlformats.org/officeDocument/2006/relationships/hyperlink" Target="https://podminky.urs.cz/item/CS_URS_2023_02/735511026" TargetMode="External" /><Relationship Id="rId14" Type="http://schemas.openxmlformats.org/officeDocument/2006/relationships/hyperlink" Target="https://podminky.urs.cz/item/CS_URS_2023_02/998735101" TargetMode="External" /><Relationship Id="rId15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741210002" TargetMode="External" /><Relationship Id="rId2" Type="http://schemas.openxmlformats.org/officeDocument/2006/relationships/hyperlink" Target="https://podminky.urs.cz/item/CS_URS_2023_02/741122032" TargetMode="External" /><Relationship Id="rId3" Type="http://schemas.openxmlformats.org/officeDocument/2006/relationships/hyperlink" Target="https://podminky.urs.cz/item/CS_URS_2023_02/741122015" TargetMode="External" /><Relationship Id="rId4" Type="http://schemas.openxmlformats.org/officeDocument/2006/relationships/hyperlink" Target="https://podminky.urs.cz/item/CS_URS_2023_02/741122016" TargetMode="External" /><Relationship Id="rId5" Type="http://schemas.openxmlformats.org/officeDocument/2006/relationships/hyperlink" Target="https://podminky.urs.cz/item/CS_URS_2023_02/741120301" TargetMode="External" /><Relationship Id="rId6" Type="http://schemas.openxmlformats.org/officeDocument/2006/relationships/hyperlink" Target="https://podminky.urs.cz/item/CS_URS_2023_02/741132146" TargetMode="External" /><Relationship Id="rId7" Type="http://schemas.openxmlformats.org/officeDocument/2006/relationships/hyperlink" Target="https://podminky.urs.cz/item/CS_URS_2023_02/741132103" TargetMode="External" /><Relationship Id="rId8" Type="http://schemas.openxmlformats.org/officeDocument/2006/relationships/hyperlink" Target="https://podminky.urs.cz/item/CS_URS_2023_02/741313042" TargetMode="External" /><Relationship Id="rId9" Type="http://schemas.openxmlformats.org/officeDocument/2006/relationships/hyperlink" Target="https://podminky.urs.cz/item/CS_URS_2023_02/741313043" TargetMode="External" /><Relationship Id="rId10" Type="http://schemas.openxmlformats.org/officeDocument/2006/relationships/hyperlink" Target="https://podminky.urs.cz/item/CS_URS_2023_02/741112061" TargetMode="External" /><Relationship Id="rId11" Type="http://schemas.openxmlformats.org/officeDocument/2006/relationships/hyperlink" Target="https://podminky.urs.cz/item/CS_URS_2023_02/741112011" TargetMode="External" /><Relationship Id="rId12" Type="http://schemas.openxmlformats.org/officeDocument/2006/relationships/hyperlink" Target="https://podminky.urs.cz/item/CS_URS_2023_02/741112101" TargetMode="External" /><Relationship Id="rId13" Type="http://schemas.openxmlformats.org/officeDocument/2006/relationships/hyperlink" Target="https://podminky.urs.cz/item/CS_URS_2023_02/741110041" TargetMode="External" /><Relationship Id="rId14" Type="http://schemas.openxmlformats.org/officeDocument/2006/relationships/hyperlink" Target="https://podminky.urs.cz/item/CS_URS_2023_02/741910502" TargetMode="External" /><Relationship Id="rId15" Type="http://schemas.openxmlformats.org/officeDocument/2006/relationships/hyperlink" Target="https://podminky.urs.cz/item/CS_URS_2023_02/460932111" TargetMode="External" /><Relationship Id="rId16" Type="http://schemas.openxmlformats.org/officeDocument/2006/relationships/hyperlink" Target="https://podminky.urs.cz/item/CS_URS_2023_02/741231012" TargetMode="External" /><Relationship Id="rId17" Type="http://schemas.openxmlformats.org/officeDocument/2006/relationships/hyperlink" Target="https://podminky.urs.cz/item/CS_URS_2023_02/741372061" TargetMode="External" /><Relationship Id="rId18" Type="http://schemas.openxmlformats.org/officeDocument/2006/relationships/hyperlink" Target="https://podminky.urs.cz/item/CS_URS_2023_02/741372062" TargetMode="External" /><Relationship Id="rId19" Type="http://schemas.openxmlformats.org/officeDocument/2006/relationships/hyperlink" Target="https://podminky.urs.cz/item/CS_URS_2023_02/741110041" TargetMode="External" /><Relationship Id="rId20" Type="http://schemas.openxmlformats.org/officeDocument/2006/relationships/hyperlink" Target="https://podminky.urs.cz/item/CS_URS_2023_02/741112061" TargetMode="External" /><Relationship Id="rId21" Type="http://schemas.openxmlformats.org/officeDocument/2006/relationships/hyperlink" Target="https://podminky.urs.cz/item/CS_URS_2023_02/741112011" TargetMode="External" /><Relationship Id="rId22" Type="http://schemas.openxmlformats.org/officeDocument/2006/relationships/hyperlink" Target="https://podminky.urs.cz/item/CS_URS_2023_02/741121101" TargetMode="External" /><Relationship Id="rId23" Type="http://schemas.openxmlformats.org/officeDocument/2006/relationships/hyperlink" Target="https://podminky.urs.cz/item/CS_URS_2023_02/742330041" TargetMode="External" /><Relationship Id="rId24" Type="http://schemas.openxmlformats.org/officeDocument/2006/relationships/hyperlink" Target="https://podminky.urs.cz/item/CS_URS_2023_02/742330042" TargetMode="External" /><Relationship Id="rId25" Type="http://schemas.openxmlformats.org/officeDocument/2006/relationships/hyperlink" Target="https://podminky.urs.cz/item/CS_URS_2023_02/742121001" TargetMode="External" /><Relationship Id="rId26" Type="http://schemas.openxmlformats.org/officeDocument/2006/relationships/hyperlink" Target="https://podminky.urs.cz/item/CS_URS_2023_02/741810002" TargetMode="External" /><Relationship Id="rId27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030001000" TargetMode="External" /><Relationship Id="rId2" Type="http://schemas.openxmlformats.org/officeDocument/2006/relationships/hyperlink" Target="https://podminky.urs.cz/item/CS_URS_2023_02/044002000" TargetMode="External" /><Relationship Id="rId3" Type="http://schemas.openxmlformats.org/officeDocument/2006/relationships/hyperlink" Target="https://podminky.urs.cz/item/CS_URS_2023_02/094103000" TargetMode="External" /><Relationship Id="rId4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31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31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33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37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38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39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40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41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42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43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44</v>
      </c>
      <c r="E29" s="45"/>
      <c r="F29" s="30" t="s">
        <v>45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46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47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48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49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50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51</v>
      </c>
      <c r="U35" s="52"/>
      <c r="V35" s="52"/>
      <c r="W35" s="52"/>
      <c r="X35" s="54" t="s">
        <v>52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53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P23-2126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Modernizace odborných učeben v 1.PP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Škroupova 209/13, Plzeň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4. 7. 2023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25.6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Integrovaná střední škola živnostenská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32</v>
      </c>
      <c r="AJ49" s="38"/>
      <c r="AK49" s="38"/>
      <c r="AL49" s="38"/>
      <c r="AM49" s="71" t="str">
        <f>IF(E17="","",E17)</f>
        <v>Planteam, Na Výsluní 630, Líně - Sulkov</v>
      </c>
      <c r="AN49" s="62"/>
      <c r="AO49" s="62"/>
      <c r="AP49" s="62"/>
      <c r="AQ49" s="38"/>
      <c r="AR49" s="42"/>
      <c r="AS49" s="72" t="s">
        <v>54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30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36</v>
      </c>
      <c r="AJ50" s="38"/>
      <c r="AK50" s="38"/>
      <c r="AL50" s="38"/>
      <c r="AM50" s="71" t="str">
        <f>IF(E20="","",E20)</f>
        <v>Ing. Irena Potužáková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55</v>
      </c>
      <c r="D52" s="85"/>
      <c r="E52" s="85"/>
      <c r="F52" s="85"/>
      <c r="G52" s="85"/>
      <c r="H52" s="86"/>
      <c r="I52" s="87" t="s">
        <v>56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57</v>
      </c>
      <c r="AH52" s="85"/>
      <c r="AI52" s="85"/>
      <c r="AJ52" s="85"/>
      <c r="AK52" s="85"/>
      <c r="AL52" s="85"/>
      <c r="AM52" s="85"/>
      <c r="AN52" s="87" t="s">
        <v>58</v>
      </c>
      <c r="AO52" s="85"/>
      <c r="AP52" s="85"/>
      <c r="AQ52" s="89" t="s">
        <v>59</v>
      </c>
      <c r="AR52" s="42"/>
      <c r="AS52" s="90" t="s">
        <v>60</v>
      </c>
      <c r="AT52" s="91" t="s">
        <v>61</v>
      </c>
      <c r="AU52" s="91" t="s">
        <v>62</v>
      </c>
      <c r="AV52" s="91" t="s">
        <v>63</v>
      </c>
      <c r="AW52" s="91" t="s">
        <v>64</v>
      </c>
      <c r="AX52" s="91" t="s">
        <v>65</v>
      </c>
      <c r="AY52" s="91" t="s">
        <v>66</v>
      </c>
      <c r="AZ52" s="91" t="s">
        <v>67</v>
      </c>
      <c r="BA52" s="91" t="s">
        <v>68</v>
      </c>
      <c r="BB52" s="91" t="s">
        <v>69</v>
      </c>
      <c r="BC52" s="91" t="s">
        <v>70</v>
      </c>
      <c r="BD52" s="92" t="s">
        <v>71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72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ROUND(SUM(AG55:AG60),2)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ROUND(SUM(AS55:AS60),2)</f>
        <v>0</v>
      </c>
      <c r="AT54" s="104">
        <f>ROUND(SUM(AV54:AW54),2)</f>
        <v>0</v>
      </c>
      <c r="AU54" s="105">
        <f>ROUND(SUM(AU55:AU60),5)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ROUND(SUM(AZ55:AZ60),2)</f>
        <v>0</v>
      </c>
      <c r="BA54" s="104">
        <f>ROUND(SUM(BA55:BA60),2)</f>
        <v>0</v>
      </c>
      <c r="BB54" s="104">
        <f>ROUND(SUM(BB55:BB60),2)</f>
        <v>0</v>
      </c>
      <c r="BC54" s="104">
        <f>ROUND(SUM(BC55:BC60),2)</f>
        <v>0</v>
      </c>
      <c r="BD54" s="106">
        <f>ROUND(SUM(BD55:BD60),2)</f>
        <v>0</v>
      </c>
      <c r="BE54" s="6"/>
      <c r="BS54" s="107" t="s">
        <v>73</v>
      </c>
      <c r="BT54" s="107" t="s">
        <v>74</v>
      </c>
      <c r="BU54" s="108" t="s">
        <v>75</v>
      </c>
      <c r="BV54" s="107" t="s">
        <v>76</v>
      </c>
      <c r="BW54" s="107" t="s">
        <v>5</v>
      </c>
      <c r="BX54" s="107" t="s">
        <v>77</v>
      </c>
      <c r="CL54" s="107" t="s">
        <v>19</v>
      </c>
    </row>
    <row r="55" s="7" customFormat="1" ht="16.5" customHeight="1">
      <c r="A55" s="109" t="s">
        <v>78</v>
      </c>
      <c r="B55" s="110"/>
      <c r="C55" s="111"/>
      <c r="D55" s="112" t="s">
        <v>79</v>
      </c>
      <c r="E55" s="112"/>
      <c r="F55" s="112"/>
      <c r="G55" s="112"/>
      <c r="H55" s="112"/>
      <c r="I55" s="113"/>
      <c r="J55" s="112" t="s">
        <v>80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'1 - Bourání'!J30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81</v>
      </c>
      <c r="AR55" s="116"/>
      <c r="AS55" s="117">
        <v>0</v>
      </c>
      <c r="AT55" s="118">
        <f>ROUND(SUM(AV55:AW55),2)</f>
        <v>0</v>
      </c>
      <c r="AU55" s="119">
        <f>'1 - Bourání'!P94</f>
        <v>0</v>
      </c>
      <c r="AV55" s="118">
        <f>'1 - Bourání'!J33</f>
        <v>0</v>
      </c>
      <c r="AW55" s="118">
        <f>'1 - Bourání'!J34</f>
        <v>0</v>
      </c>
      <c r="AX55" s="118">
        <f>'1 - Bourání'!J35</f>
        <v>0</v>
      </c>
      <c r="AY55" s="118">
        <f>'1 - Bourání'!J36</f>
        <v>0</v>
      </c>
      <c r="AZ55" s="118">
        <f>'1 - Bourání'!F33</f>
        <v>0</v>
      </c>
      <c r="BA55" s="118">
        <f>'1 - Bourání'!F34</f>
        <v>0</v>
      </c>
      <c r="BB55" s="118">
        <f>'1 - Bourání'!F35</f>
        <v>0</v>
      </c>
      <c r="BC55" s="118">
        <f>'1 - Bourání'!F36</f>
        <v>0</v>
      </c>
      <c r="BD55" s="120">
        <f>'1 - Bourání'!F37</f>
        <v>0</v>
      </c>
      <c r="BE55" s="7"/>
      <c r="BT55" s="121" t="s">
        <v>79</v>
      </c>
      <c r="BV55" s="121" t="s">
        <v>76</v>
      </c>
      <c r="BW55" s="121" t="s">
        <v>82</v>
      </c>
      <c r="BX55" s="121" t="s">
        <v>5</v>
      </c>
      <c r="CL55" s="121" t="s">
        <v>19</v>
      </c>
      <c r="CM55" s="121" t="s">
        <v>83</v>
      </c>
    </row>
    <row r="56" s="7" customFormat="1" ht="16.5" customHeight="1">
      <c r="A56" s="109" t="s">
        <v>78</v>
      </c>
      <c r="B56" s="110"/>
      <c r="C56" s="111"/>
      <c r="D56" s="112" t="s">
        <v>83</v>
      </c>
      <c r="E56" s="112"/>
      <c r="F56" s="112"/>
      <c r="G56" s="112"/>
      <c r="H56" s="112"/>
      <c r="I56" s="113"/>
      <c r="J56" s="112" t="s">
        <v>84</v>
      </c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4">
        <f>'2 - Stavební úpravy'!J30</f>
        <v>0</v>
      </c>
      <c r="AH56" s="113"/>
      <c r="AI56" s="113"/>
      <c r="AJ56" s="113"/>
      <c r="AK56" s="113"/>
      <c r="AL56" s="113"/>
      <c r="AM56" s="113"/>
      <c r="AN56" s="114">
        <f>SUM(AG56,AT56)</f>
        <v>0</v>
      </c>
      <c r="AO56" s="113"/>
      <c r="AP56" s="113"/>
      <c r="AQ56" s="115" t="s">
        <v>81</v>
      </c>
      <c r="AR56" s="116"/>
      <c r="AS56" s="117">
        <v>0</v>
      </c>
      <c r="AT56" s="118">
        <f>ROUND(SUM(AV56:AW56),2)</f>
        <v>0</v>
      </c>
      <c r="AU56" s="119">
        <f>'2 - Stavební úpravy'!P98</f>
        <v>0</v>
      </c>
      <c r="AV56" s="118">
        <f>'2 - Stavební úpravy'!J33</f>
        <v>0</v>
      </c>
      <c r="AW56" s="118">
        <f>'2 - Stavební úpravy'!J34</f>
        <v>0</v>
      </c>
      <c r="AX56" s="118">
        <f>'2 - Stavební úpravy'!J35</f>
        <v>0</v>
      </c>
      <c r="AY56" s="118">
        <f>'2 - Stavební úpravy'!J36</f>
        <v>0</v>
      </c>
      <c r="AZ56" s="118">
        <f>'2 - Stavební úpravy'!F33</f>
        <v>0</v>
      </c>
      <c r="BA56" s="118">
        <f>'2 - Stavební úpravy'!F34</f>
        <v>0</v>
      </c>
      <c r="BB56" s="118">
        <f>'2 - Stavební úpravy'!F35</f>
        <v>0</v>
      </c>
      <c r="BC56" s="118">
        <f>'2 - Stavební úpravy'!F36</f>
        <v>0</v>
      </c>
      <c r="BD56" s="120">
        <f>'2 - Stavební úpravy'!F37</f>
        <v>0</v>
      </c>
      <c r="BE56" s="7"/>
      <c r="BT56" s="121" t="s">
        <v>79</v>
      </c>
      <c r="BV56" s="121" t="s">
        <v>76</v>
      </c>
      <c r="BW56" s="121" t="s">
        <v>85</v>
      </c>
      <c r="BX56" s="121" t="s">
        <v>5</v>
      </c>
      <c r="CL56" s="121" t="s">
        <v>19</v>
      </c>
      <c r="CM56" s="121" t="s">
        <v>83</v>
      </c>
    </row>
    <row r="57" s="7" customFormat="1" ht="16.5" customHeight="1">
      <c r="A57" s="109" t="s">
        <v>78</v>
      </c>
      <c r="B57" s="110"/>
      <c r="C57" s="111"/>
      <c r="D57" s="112" t="s">
        <v>86</v>
      </c>
      <c r="E57" s="112"/>
      <c r="F57" s="112"/>
      <c r="G57" s="112"/>
      <c r="H57" s="112"/>
      <c r="I57" s="113"/>
      <c r="J57" s="112" t="s">
        <v>87</v>
      </c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112"/>
      <c r="AA57" s="112"/>
      <c r="AB57" s="112"/>
      <c r="AC57" s="112"/>
      <c r="AD57" s="112"/>
      <c r="AE57" s="112"/>
      <c r="AF57" s="112"/>
      <c r="AG57" s="114">
        <f>'3 - Zdravotně techniché i...'!J30</f>
        <v>0</v>
      </c>
      <c r="AH57" s="113"/>
      <c r="AI57" s="113"/>
      <c r="AJ57" s="113"/>
      <c r="AK57" s="113"/>
      <c r="AL57" s="113"/>
      <c r="AM57" s="113"/>
      <c r="AN57" s="114">
        <f>SUM(AG57,AT57)</f>
        <v>0</v>
      </c>
      <c r="AO57" s="113"/>
      <c r="AP57" s="113"/>
      <c r="AQ57" s="115" t="s">
        <v>81</v>
      </c>
      <c r="AR57" s="116"/>
      <c r="AS57" s="117">
        <v>0</v>
      </c>
      <c r="AT57" s="118">
        <f>ROUND(SUM(AV57:AW57),2)</f>
        <v>0</v>
      </c>
      <c r="AU57" s="119">
        <f>'3 - Zdravotně techniché i...'!P90</f>
        <v>0</v>
      </c>
      <c r="AV57" s="118">
        <f>'3 - Zdravotně techniché i...'!J33</f>
        <v>0</v>
      </c>
      <c r="AW57" s="118">
        <f>'3 - Zdravotně techniché i...'!J34</f>
        <v>0</v>
      </c>
      <c r="AX57" s="118">
        <f>'3 - Zdravotně techniché i...'!J35</f>
        <v>0</v>
      </c>
      <c r="AY57" s="118">
        <f>'3 - Zdravotně techniché i...'!J36</f>
        <v>0</v>
      </c>
      <c r="AZ57" s="118">
        <f>'3 - Zdravotně techniché i...'!F33</f>
        <v>0</v>
      </c>
      <c r="BA57" s="118">
        <f>'3 - Zdravotně techniché i...'!F34</f>
        <v>0</v>
      </c>
      <c r="BB57" s="118">
        <f>'3 - Zdravotně techniché i...'!F35</f>
        <v>0</v>
      </c>
      <c r="BC57" s="118">
        <f>'3 - Zdravotně techniché i...'!F36</f>
        <v>0</v>
      </c>
      <c r="BD57" s="120">
        <f>'3 - Zdravotně techniché i...'!F37</f>
        <v>0</v>
      </c>
      <c r="BE57" s="7"/>
      <c r="BT57" s="121" t="s">
        <v>79</v>
      </c>
      <c r="BV57" s="121" t="s">
        <v>76</v>
      </c>
      <c r="BW57" s="121" t="s">
        <v>88</v>
      </c>
      <c r="BX57" s="121" t="s">
        <v>5</v>
      </c>
      <c r="CL57" s="121" t="s">
        <v>19</v>
      </c>
      <c r="CM57" s="121" t="s">
        <v>83</v>
      </c>
    </row>
    <row r="58" s="7" customFormat="1" ht="16.5" customHeight="1">
      <c r="A58" s="109" t="s">
        <v>78</v>
      </c>
      <c r="B58" s="110"/>
      <c r="C58" s="111"/>
      <c r="D58" s="112" t="s">
        <v>89</v>
      </c>
      <c r="E58" s="112"/>
      <c r="F58" s="112"/>
      <c r="G58" s="112"/>
      <c r="H58" s="112"/>
      <c r="I58" s="113"/>
      <c r="J58" s="112" t="s">
        <v>90</v>
      </c>
      <c r="K58" s="112"/>
      <c r="L58" s="112"/>
      <c r="M58" s="112"/>
      <c r="N58" s="112"/>
      <c r="O58" s="112"/>
      <c r="P58" s="112"/>
      <c r="Q58" s="112"/>
      <c r="R58" s="112"/>
      <c r="S58" s="112"/>
      <c r="T58" s="112"/>
      <c r="U58" s="112"/>
      <c r="V58" s="112"/>
      <c r="W58" s="112"/>
      <c r="X58" s="112"/>
      <c r="Y58" s="112"/>
      <c r="Z58" s="112"/>
      <c r="AA58" s="112"/>
      <c r="AB58" s="112"/>
      <c r="AC58" s="112"/>
      <c r="AD58" s="112"/>
      <c r="AE58" s="112"/>
      <c r="AF58" s="112"/>
      <c r="AG58" s="114">
        <f>'4 - Vytápění'!J30</f>
        <v>0</v>
      </c>
      <c r="AH58" s="113"/>
      <c r="AI58" s="113"/>
      <c r="AJ58" s="113"/>
      <c r="AK58" s="113"/>
      <c r="AL58" s="113"/>
      <c r="AM58" s="113"/>
      <c r="AN58" s="114">
        <f>SUM(AG58,AT58)</f>
        <v>0</v>
      </c>
      <c r="AO58" s="113"/>
      <c r="AP58" s="113"/>
      <c r="AQ58" s="115" t="s">
        <v>81</v>
      </c>
      <c r="AR58" s="116"/>
      <c r="AS58" s="117">
        <v>0</v>
      </c>
      <c r="AT58" s="118">
        <f>ROUND(SUM(AV58:AW58),2)</f>
        <v>0</v>
      </c>
      <c r="AU58" s="119">
        <f>'4 - Vytápění'!P82</f>
        <v>0</v>
      </c>
      <c r="AV58" s="118">
        <f>'4 - Vytápění'!J33</f>
        <v>0</v>
      </c>
      <c r="AW58" s="118">
        <f>'4 - Vytápění'!J34</f>
        <v>0</v>
      </c>
      <c r="AX58" s="118">
        <f>'4 - Vytápění'!J35</f>
        <v>0</v>
      </c>
      <c r="AY58" s="118">
        <f>'4 - Vytápění'!J36</f>
        <v>0</v>
      </c>
      <c r="AZ58" s="118">
        <f>'4 - Vytápění'!F33</f>
        <v>0</v>
      </c>
      <c r="BA58" s="118">
        <f>'4 - Vytápění'!F34</f>
        <v>0</v>
      </c>
      <c r="BB58" s="118">
        <f>'4 - Vytápění'!F35</f>
        <v>0</v>
      </c>
      <c r="BC58" s="118">
        <f>'4 - Vytápění'!F36</f>
        <v>0</v>
      </c>
      <c r="BD58" s="120">
        <f>'4 - Vytápění'!F37</f>
        <v>0</v>
      </c>
      <c r="BE58" s="7"/>
      <c r="BT58" s="121" t="s">
        <v>79</v>
      </c>
      <c r="BV58" s="121" t="s">
        <v>76</v>
      </c>
      <c r="BW58" s="121" t="s">
        <v>91</v>
      </c>
      <c r="BX58" s="121" t="s">
        <v>5</v>
      </c>
      <c r="CL58" s="121" t="s">
        <v>19</v>
      </c>
      <c r="CM58" s="121" t="s">
        <v>83</v>
      </c>
    </row>
    <row r="59" s="7" customFormat="1" ht="16.5" customHeight="1">
      <c r="A59" s="109" t="s">
        <v>78</v>
      </c>
      <c r="B59" s="110"/>
      <c r="C59" s="111"/>
      <c r="D59" s="112" t="s">
        <v>92</v>
      </c>
      <c r="E59" s="112"/>
      <c r="F59" s="112"/>
      <c r="G59" s="112"/>
      <c r="H59" s="112"/>
      <c r="I59" s="113"/>
      <c r="J59" s="112" t="s">
        <v>93</v>
      </c>
      <c r="K59" s="112"/>
      <c r="L59" s="112"/>
      <c r="M59" s="112"/>
      <c r="N59" s="112"/>
      <c r="O59" s="112"/>
      <c r="P59" s="112"/>
      <c r="Q59" s="112"/>
      <c r="R59" s="112"/>
      <c r="S59" s="112"/>
      <c r="T59" s="112"/>
      <c r="U59" s="112"/>
      <c r="V59" s="112"/>
      <c r="W59" s="112"/>
      <c r="X59" s="112"/>
      <c r="Y59" s="112"/>
      <c r="Z59" s="112"/>
      <c r="AA59" s="112"/>
      <c r="AB59" s="112"/>
      <c r="AC59" s="112"/>
      <c r="AD59" s="112"/>
      <c r="AE59" s="112"/>
      <c r="AF59" s="112"/>
      <c r="AG59" s="114">
        <f>'5 - Elektroinstalace'!J30</f>
        <v>0</v>
      </c>
      <c r="AH59" s="113"/>
      <c r="AI59" s="113"/>
      <c r="AJ59" s="113"/>
      <c r="AK59" s="113"/>
      <c r="AL59" s="113"/>
      <c r="AM59" s="113"/>
      <c r="AN59" s="114">
        <f>SUM(AG59,AT59)</f>
        <v>0</v>
      </c>
      <c r="AO59" s="113"/>
      <c r="AP59" s="113"/>
      <c r="AQ59" s="115" t="s">
        <v>81</v>
      </c>
      <c r="AR59" s="116"/>
      <c r="AS59" s="117">
        <v>0</v>
      </c>
      <c r="AT59" s="118">
        <f>ROUND(SUM(AV59:AW59),2)</f>
        <v>0</v>
      </c>
      <c r="AU59" s="119">
        <f>'5 - Elektroinstalace'!P90</f>
        <v>0</v>
      </c>
      <c r="AV59" s="118">
        <f>'5 - Elektroinstalace'!J33</f>
        <v>0</v>
      </c>
      <c r="AW59" s="118">
        <f>'5 - Elektroinstalace'!J34</f>
        <v>0</v>
      </c>
      <c r="AX59" s="118">
        <f>'5 - Elektroinstalace'!J35</f>
        <v>0</v>
      </c>
      <c r="AY59" s="118">
        <f>'5 - Elektroinstalace'!J36</f>
        <v>0</v>
      </c>
      <c r="AZ59" s="118">
        <f>'5 - Elektroinstalace'!F33</f>
        <v>0</v>
      </c>
      <c r="BA59" s="118">
        <f>'5 - Elektroinstalace'!F34</f>
        <v>0</v>
      </c>
      <c r="BB59" s="118">
        <f>'5 - Elektroinstalace'!F35</f>
        <v>0</v>
      </c>
      <c r="BC59" s="118">
        <f>'5 - Elektroinstalace'!F36</f>
        <v>0</v>
      </c>
      <c r="BD59" s="120">
        <f>'5 - Elektroinstalace'!F37</f>
        <v>0</v>
      </c>
      <c r="BE59" s="7"/>
      <c r="BT59" s="121" t="s">
        <v>79</v>
      </c>
      <c r="BV59" s="121" t="s">
        <v>76</v>
      </c>
      <c r="BW59" s="121" t="s">
        <v>94</v>
      </c>
      <c r="BX59" s="121" t="s">
        <v>5</v>
      </c>
      <c r="CL59" s="121" t="s">
        <v>19</v>
      </c>
      <c r="CM59" s="121" t="s">
        <v>83</v>
      </c>
    </row>
    <row r="60" s="7" customFormat="1" ht="16.5" customHeight="1">
      <c r="A60" s="109" t="s">
        <v>78</v>
      </c>
      <c r="B60" s="110"/>
      <c r="C60" s="111"/>
      <c r="D60" s="112" t="s">
        <v>95</v>
      </c>
      <c r="E60" s="112"/>
      <c r="F60" s="112"/>
      <c r="G60" s="112"/>
      <c r="H60" s="112"/>
      <c r="I60" s="113"/>
      <c r="J60" s="112" t="s">
        <v>96</v>
      </c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  <c r="AG60" s="114">
        <f>'6 - VRN'!J30</f>
        <v>0</v>
      </c>
      <c r="AH60" s="113"/>
      <c r="AI60" s="113"/>
      <c r="AJ60" s="113"/>
      <c r="AK60" s="113"/>
      <c r="AL60" s="113"/>
      <c r="AM60" s="113"/>
      <c r="AN60" s="114">
        <f>SUM(AG60,AT60)</f>
        <v>0</v>
      </c>
      <c r="AO60" s="113"/>
      <c r="AP60" s="113"/>
      <c r="AQ60" s="115" t="s">
        <v>81</v>
      </c>
      <c r="AR60" s="116"/>
      <c r="AS60" s="122">
        <v>0</v>
      </c>
      <c r="AT60" s="123">
        <f>ROUND(SUM(AV60:AW60),2)</f>
        <v>0</v>
      </c>
      <c r="AU60" s="124">
        <f>'6 - VRN'!P83</f>
        <v>0</v>
      </c>
      <c r="AV60" s="123">
        <f>'6 - VRN'!J33</f>
        <v>0</v>
      </c>
      <c r="AW60" s="123">
        <f>'6 - VRN'!J34</f>
        <v>0</v>
      </c>
      <c r="AX60" s="123">
        <f>'6 - VRN'!J35</f>
        <v>0</v>
      </c>
      <c r="AY60" s="123">
        <f>'6 - VRN'!J36</f>
        <v>0</v>
      </c>
      <c r="AZ60" s="123">
        <f>'6 - VRN'!F33</f>
        <v>0</v>
      </c>
      <c r="BA60" s="123">
        <f>'6 - VRN'!F34</f>
        <v>0</v>
      </c>
      <c r="BB60" s="123">
        <f>'6 - VRN'!F35</f>
        <v>0</v>
      </c>
      <c r="BC60" s="123">
        <f>'6 - VRN'!F36</f>
        <v>0</v>
      </c>
      <c r="BD60" s="125">
        <f>'6 - VRN'!F37</f>
        <v>0</v>
      </c>
      <c r="BE60" s="7"/>
      <c r="BT60" s="121" t="s">
        <v>79</v>
      </c>
      <c r="BV60" s="121" t="s">
        <v>76</v>
      </c>
      <c r="BW60" s="121" t="s">
        <v>97</v>
      </c>
      <c r="BX60" s="121" t="s">
        <v>5</v>
      </c>
      <c r="CL60" s="121" t="s">
        <v>19</v>
      </c>
      <c r="CM60" s="121" t="s">
        <v>83</v>
      </c>
    </row>
    <row r="61" s="2" customFormat="1" ht="30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38"/>
      <c r="AN61" s="38"/>
      <c r="AO61" s="38"/>
      <c r="AP61" s="38"/>
      <c r="AQ61" s="38"/>
      <c r="AR61" s="42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</row>
    <row r="62" s="2" customFormat="1" ht="6.96" customHeight="1">
      <c r="A62" s="36"/>
      <c r="B62" s="57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42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</row>
  </sheetData>
  <sheetProtection sheet="1" formatColumns="0" formatRows="0" objects="1" scenarios="1" spinCount="100000" saltValue="39+rZdPsmR6pgjBpBBSFkxtcg1iDKWfRuGVh4SdMdp+2LjLHOTMrt2yrGtDsISjwqrhr+D1pCDjp2YpJJolpNg==" hashValue="m89hFQbRZ5lZlx0rJxCDpOy3GIrvn7DceuCDPkEvMdTfXHVyTuJMI6a5LfNF5evwZATIe3++a6cG2jVe90+9aA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1 - Bourání'!C2" display="/"/>
    <hyperlink ref="A56" location="'2 - Stavební úpravy'!C2" display="/"/>
    <hyperlink ref="A57" location="'3 - Zdravotně techniché i...'!C2" display="/"/>
    <hyperlink ref="A58" location="'4 - Vytápění'!C2" display="/"/>
    <hyperlink ref="A59" location="'5 - Elektroinstalace'!C2" display="/"/>
    <hyperlink ref="A60" location="'6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83</v>
      </c>
    </row>
    <row r="4" s="1" customFormat="1" ht="24.96" customHeight="1">
      <c r="B4" s="18"/>
      <c r="D4" s="128" t="s">
        <v>98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Modernizace odborných učeben v 1.PP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99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100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4. 7. 2023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27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28</v>
      </c>
      <c r="F15" s="36"/>
      <c r="G15" s="36"/>
      <c r="H15" s="36"/>
      <c r="I15" s="130" t="s">
        <v>29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30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29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32</v>
      </c>
      <c r="E20" s="36"/>
      <c r="F20" s="36"/>
      <c r="G20" s="36"/>
      <c r="H20" s="36"/>
      <c r="I20" s="130" t="s">
        <v>26</v>
      </c>
      <c r="J20" s="134" t="s">
        <v>33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34</v>
      </c>
      <c r="F21" s="36"/>
      <c r="G21" s="36"/>
      <c r="H21" s="36"/>
      <c r="I21" s="130" t="s">
        <v>29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36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37</v>
      </c>
      <c r="F24" s="36"/>
      <c r="G24" s="36"/>
      <c r="H24" s="36"/>
      <c r="I24" s="130" t="s">
        <v>29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38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71.25" customHeight="1">
      <c r="A27" s="136"/>
      <c r="B27" s="137"/>
      <c r="C27" s="136"/>
      <c r="D27" s="136"/>
      <c r="E27" s="138" t="s">
        <v>39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40</v>
      </c>
      <c r="E30" s="36"/>
      <c r="F30" s="36"/>
      <c r="G30" s="36"/>
      <c r="H30" s="36"/>
      <c r="I30" s="36"/>
      <c r="J30" s="142">
        <f>ROUND(J94,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42</v>
      </c>
      <c r="G32" s="36"/>
      <c r="H32" s="36"/>
      <c r="I32" s="143" t="s">
        <v>41</v>
      </c>
      <c r="J32" s="143" t="s">
        <v>43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44</v>
      </c>
      <c r="E33" s="130" t="s">
        <v>45</v>
      </c>
      <c r="F33" s="145">
        <f>ROUND((SUM(BE94:BE277)),  2)</f>
        <v>0</v>
      </c>
      <c r="G33" s="36"/>
      <c r="H33" s="36"/>
      <c r="I33" s="146">
        <v>0.20999999999999999</v>
      </c>
      <c r="J33" s="145">
        <f>ROUND(((SUM(BE94:BE277))*I33),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46</v>
      </c>
      <c r="F34" s="145">
        <f>ROUND((SUM(BF94:BF277)),  2)</f>
        <v>0</v>
      </c>
      <c r="G34" s="36"/>
      <c r="H34" s="36"/>
      <c r="I34" s="146">
        <v>0.14999999999999999</v>
      </c>
      <c r="J34" s="145">
        <f>ROUND(((SUM(BF94:BF277))*I34),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47</v>
      </c>
      <c r="F35" s="145">
        <f>ROUND((SUM(BG94:BG277)),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48</v>
      </c>
      <c r="F36" s="145">
        <f>ROUND((SUM(BH94:BH277)),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49</v>
      </c>
      <c r="F37" s="145">
        <f>ROUND((SUM(BI94:BI277)),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50</v>
      </c>
      <c r="E39" s="149"/>
      <c r="F39" s="149"/>
      <c r="G39" s="150" t="s">
        <v>51</v>
      </c>
      <c r="H39" s="151" t="s">
        <v>52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hidden="1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hidden="1" s="2" customFormat="1" ht="24.96" customHeight="1">
      <c r="A45" s="36"/>
      <c r="B45" s="37"/>
      <c r="C45" s="21" t="s">
        <v>101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hidden="1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hidden="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hidden="1" s="2" customFormat="1" ht="16.5" customHeight="1">
      <c r="A48" s="36"/>
      <c r="B48" s="37"/>
      <c r="C48" s="38"/>
      <c r="D48" s="38"/>
      <c r="E48" s="158" t="str">
        <f>E7</f>
        <v>Modernizace odborných učeben v 1.PP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hidden="1" s="2" customFormat="1" ht="12" customHeight="1">
      <c r="A49" s="36"/>
      <c r="B49" s="37"/>
      <c r="C49" s="30" t="s">
        <v>99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hidden="1" s="2" customFormat="1" ht="16.5" customHeight="1">
      <c r="A50" s="36"/>
      <c r="B50" s="37"/>
      <c r="C50" s="38"/>
      <c r="D50" s="38"/>
      <c r="E50" s="67" t="str">
        <f>E9</f>
        <v>1 - Bourání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hidden="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hidden="1" s="2" customFormat="1" ht="12" customHeight="1">
      <c r="A52" s="36"/>
      <c r="B52" s="37"/>
      <c r="C52" s="30" t="s">
        <v>21</v>
      </c>
      <c r="D52" s="38"/>
      <c r="E52" s="38"/>
      <c r="F52" s="25" t="str">
        <f>F12</f>
        <v>Škroupova 209/13, Plzeň</v>
      </c>
      <c r="G52" s="38"/>
      <c r="H52" s="38"/>
      <c r="I52" s="30" t="s">
        <v>23</v>
      </c>
      <c r="J52" s="70" t="str">
        <f>IF(J12="","",J12)</f>
        <v>4. 7. 2023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hidden="1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hidden="1" s="2" customFormat="1" ht="25.65" customHeight="1">
      <c r="A54" s="36"/>
      <c r="B54" s="37"/>
      <c r="C54" s="30" t="s">
        <v>25</v>
      </c>
      <c r="D54" s="38"/>
      <c r="E54" s="38"/>
      <c r="F54" s="25" t="str">
        <f>E15</f>
        <v xml:space="preserve">Integrovaná střední škola živnostenská </v>
      </c>
      <c r="G54" s="38"/>
      <c r="H54" s="38"/>
      <c r="I54" s="30" t="s">
        <v>32</v>
      </c>
      <c r="J54" s="34" t="str">
        <f>E21</f>
        <v>Planteam, Na Výsluní 630, Líně - Sulkov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hidden="1" s="2" customFormat="1" ht="15.15" customHeight="1">
      <c r="A55" s="36"/>
      <c r="B55" s="37"/>
      <c r="C55" s="30" t="s">
        <v>30</v>
      </c>
      <c r="D55" s="38"/>
      <c r="E55" s="38"/>
      <c r="F55" s="25" t="str">
        <f>IF(E18="","",E18)</f>
        <v>Vyplň údaj</v>
      </c>
      <c r="G55" s="38"/>
      <c r="H55" s="38"/>
      <c r="I55" s="30" t="s">
        <v>36</v>
      </c>
      <c r="J55" s="34" t="str">
        <f>E24</f>
        <v>Ing. Irena Potužáková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hidden="1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hidden="1" s="2" customFormat="1" ht="29.28" customHeight="1">
      <c r="A57" s="36"/>
      <c r="B57" s="37"/>
      <c r="C57" s="159" t="s">
        <v>102</v>
      </c>
      <c r="D57" s="160"/>
      <c r="E57" s="160"/>
      <c r="F57" s="160"/>
      <c r="G57" s="160"/>
      <c r="H57" s="160"/>
      <c r="I57" s="160"/>
      <c r="J57" s="161" t="s">
        <v>103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hidden="1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hidden="1" s="2" customFormat="1" ht="22.8" customHeight="1">
      <c r="A59" s="36"/>
      <c r="B59" s="37"/>
      <c r="C59" s="162" t="s">
        <v>72</v>
      </c>
      <c r="D59" s="38"/>
      <c r="E59" s="38"/>
      <c r="F59" s="38"/>
      <c r="G59" s="38"/>
      <c r="H59" s="38"/>
      <c r="I59" s="38"/>
      <c r="J59" s="100">
        <f>J94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104</v>
      </c>
    </row>
    <row r="60" hidden="1" s="9" customFormat="1" ht="24.96" customHeight="1">
      <c r="A60" s="9"/>
      <c r="B60" s="163"/>
      <c r="C60" s="164"/>
      <c r="D60" s="165" t="s">
        <v>105</v>
      </c>
      <c r="E60" s="166"/>
      <c r="F60" s="166"/>
      <c r="G60" s="166"/>
      <c r="H60" s="166"/>
      <c r="I60" s="166"/>
      <c r="J60" s="167">
        <f>J95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9"/>
      <c r="C61" s="170"/>
      <c r="D61" s="171" t="s">
        <v>106</v>
      </c>
      <c r="E61" s="172"/>
      <c r="F61" s="172"/>
      <c r="G61" s="172"/>
      <c r="H61" s="172"/>
      <c r="I61" s="172"/>
      <c r="J61" s="173">
        <f>J96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69"/>
      <c r="C62" s="170"/>
      <c r="D62" s="171" t="s">
        <v>107</v>
      </c>
      <c r="E62" s="172"/>
      <c r="F62" s="172"/>
      <c r="G62" s="172"/>
      <c r="H62" s="172"/>
      <c r="I62" s="172"/>
      <c r="J62" s="173">
        <f>J107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69"/>
      <c r="C63" s="170"/>
      <c r="D63" s="171" t="s">
        <v>108</v>
      </c>
      <c r="E63" s="172"/>
      <c r="F63" s="172"/>
      <c r="G63" s="172"/>
      <c r="H63" s="172"/>
      <c r="I63" s="172"/>
      <c r="J63" s="173">
        <f>J114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69"/>
      <c r="C64" s="170"/>
      <c r="D64" s="171" t="s">
        <v>109</v>
      </c>
      <c r="E64" s="172"/>
      <c r="F64" s="172"/>
      <c r="G64" s="172"/>
      <c r="H64" s="172"/>
      <c r="I64" s="172"/>
      <c r="J64" s="173">
        <f>J126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69"/>
      <c r="C65" s="170"/>
      <c r="D65" s="171" t="s">
        <v>110</v>
      </c>
      <c r="E65" s="172"/>
      <c r="F65" s="172"/>
      <c r="G65" s="172"/>
      <c r="H65" s="172"/>
      <c r="I65" s="172"/>
      <c r="J65" s="173">
        <f>J130</f>
        <v>0</v>
      </c>
      <c r="K65" s="170"/>
      <c r="L65" s="17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69"/>
      <c r="C66" s="170"/>
      <c r="D66" s="171" t="s">
        <v>111</v>
      </c>
      <c r="E66" s="172"/>
      <c r="F66" s="172"/>
      <c r="G66" s="172"/>
      <c r="H66" s="172"/>
      <c r="I66" s="172"/>
      <c r="J66" s="173">
        <f>J190</f>
        <v>0</v>
      </c>
      <c r="K66" s="170"/>
      <c r="L66" s="17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69"/>
      <c r="C67" s="170"/>
      <c r="D67" s="171" t="s">
        <v>112</v>
      </c>
      <c r="E67" s="172"/>
      <c r="F67" s="172"/>
      <c r="G67" s="172"/>
      <c r="H67" s="172"/>
      <c r="I67" s="172"/>
      <c r="J67" s="173">
        <f>J220</f>
        <v>0</v>
      </c>
      <c r="K67" s="170"/>
      <c r="L67" s="17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9" customFormat="1" ht="24.96" customHeight="1">
      <c r="A68" s="9"/>
      <c r="B68" s="163"/>
      <c r="C68" s="164"/>
      <c r="D68" s="165" t="s">
        <v>113</v>
      </c>
      <c r="E68" s="166"/>
      <c r="F68" s="166"/>
      <c r="G68" s="166"/>
      <c r="H68" s="166"/>
      <c r="I68" s="166"/>
      <c r="J68" s="167">
        <f>J223</f>
        <v>0</v>
      </c>
      <c r="K68" s="164"/>
      <c r="L68" s="168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hidden="1" s="10" customFormat="1" ht="19.92" customHeight="1">
      <c r="A69" s="10"/>
      <c r="B69" s="169"/>
      <c r="C69" s="170"/>
      <c r="D69" s="171" t="s">
        <v>114</v>
      </c>
      <c r="E69" s="172"/>
      <c r="F69" s="172"/>
      <c r="G69" s="172"/>
      <c r="H69" s="172"/>
      <c r="I69" s="172"/>
      <c r="J69" s="173">
        <f>J224</f>
        <v>0</v>
      </c>
      <c r="K69" s="170"/>
      <c r="L69" s="17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69"/>
      <c r="C70" s="170"/>
      <c r="D70" s="171" t="s">
        <v>115</v>
      </c>
      <c r="E70" s="172"/>
      <c r="F70" s="172"/>
      <c r="G70" s="172"/>
      <c r="H70" s="172"/>
      <c r="I70" s="172"/>
      <c r="J70" s="173">
        <f>J235</f>
        <v>0</v>
      </c>
      <c r="K70" s="170"/>
      <c r="L70" s="17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69"/>
      <c r="C71" s="170"/>
      <c r="D71" s="171" t="s">
        <v>116</v>
      </c>
      <c r="E71" s="172"/>
      <c r="F71" s="172"/>
      <c r="G71" s="172"/>
      <c r="H71" s="172"/>
      <c r="I71" s="172"/>
      <c r="J71" s="173">
        <f>J238</f>
        <v>0</v>
      </c>
      <c r="K71" s="170"/>
      <c r="L71" s="174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69"/>
      <c r="C72" s="170"/>
      <c r="D72" s="171" t="s">
        <v>117</v>
      </c>
      <c r="E72" s="172"/>
      <c r="F72" s="172"/>
      <c r="G72" s="172"/>
      <c r="H72" s="172"/>
      <c r="I72" s="172"/>
      <c r="J72" s="173">
        <f>J242</f>
        <v>0</v>
      </c>
      <c r="K72" s="170"/>
      <c r="L72" s="174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69"/>
      <c r="C73" s="170"/>
      <c r="D73" s="171" t="s">
        <v>118</v>
      </c>
      <c r="E73" s="172"/>
      <c r="F73" s="172"/>
      <c r="G73" s="172"/>
      <c r="H73" s="172"/>
      <c r="I73" s="172"/>
      <c r="J73" s="173">
        <f>J245</f>
        <v>0</v>
      </c>
      <c r="K73" s="170"/>
      <c r="L73" s="174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10" customFormat="1" ht="19.92" customHeight="1">
      <c r="A74" s="10"/>
      <c r="B74" s="169"/>
      <c r="C74" s="170"/>
      <c r="D74" s="171" t="s">
        <v>119</v>
      </c>
      <c r="E74" s="172"/>
      <c r="F74" s="172"/>
      <c r="G74" s="172"/>
      <c r="H74" s="172"/>
      <c r="I74" s="172"/>
      <c r="J74" s="173">
        <f>J257</f>
        <v>0</v>
      </c>
      <c r="K74" s="170"/>
      <c r="L74" s="174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hidden="1" s="2" customFormat="1" ht="21.84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hidden="1" s="2" customFormat="1" ht="6.96" customHeight="1">
      <c r="A76" s="36"/>
      <c r="B76" s="57"/>
      <c r="C76" s="58"/>
      <c r="D76" s="58"/>
      <c r="E76" s="58"/>
      <c r="F76" s="58"/>
      <c r="G76" s="58"/>
      <c r="H76" s="58"/>
      <c r="I76" s="58"/>
      <c r="J76" s="58"/>
      <c r="K76" s="5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hidden="1"/>
    <row r="78" hidden="1"/>
    <row r="79" hidden="1"/>
    <row r="80" s="2" customFormat="1" ht="6.96" customHeight="1">
      <c r="A80" s="36"/>
      <c r="B80" s="59"/>
      <c r="C80" s="60"/>
      <c r="D80" s="60"/>
      <c r="E80" s="60"/>
      <c r="F80" s="60"/>
      <c r="G80" s="60"/>
      <c r="H80" s="60"/>
      <c r="I80" s="60"/>
      <c r="J80" s="60"/>
      <c r="K80" s="60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24.96" customHeight="1">
      <c r="A81" s="36"/>
      <c r="B81" s="37"/>
      <c r="C81" s="21" t="s">
        <v>120</v>
      </c>
      <c r="D81" s="38"/>
      <c r="E81" s="38"/>
      <c r="F81" s="38"/>
      <c r="G81" s="38"/>
      <c r="H81" s="38"/>
      <c r="I81" s="38"/>
      <c r="J81" s="38"/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3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2" customHeight="1">
      <c r="A83" s="36"/>
      <c r="B83" s="37"/>
      <c r="C83" s="30" t="s">
        <v>16</v>
      </c>
      <c r="D83" s="38"/>
      <c r="E83" s="38"/>
      <c r="F83" s="38"/>
      <c r="G83" s="38"/>
      <c r="H83" s="38"/>
      <c r="I83" s="38"/>
      <c r="J83" s="38"/>
      <c r="K83" s="38"/>
      <c r="L83" s="13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6.5" customHeight="1">
      <c r="A84" s="36"/>
      <c r="B84" s="37"/>
      <c r="C84" s="38"/>
      <c r="D84" s="38"/>
      <c r="E84" s="158" t="str">
        <f>E7</f>
        <v>Modernizace odborných učeben v 1.PP</v>
      </c>
      <c r="F84" s="30"/>
      <c r="G84" s="30"/>
      <c r="H84" s="30"/>
      <c r="I84" s="38"/>
      <c r="J84" s="38"/>
      <c r="K84" s="38"/>
      <c r="L84" s="13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2" customHeight="1">
      <c r="A85" s="36"/>
      <c r="B85" s="37"/>
      <c r="C85" s="30" t="s">
        <v>99</v>
      </c>
      <c r="D85" s="38"/>
      <c r="E85" s="38"/>
      <c r="F85" s="38"/>
      <c r="G85" s="38"/>
      <c r="H85" s="38"/>
      <c r="I85" s="38"/>
      <c r="J85" s="38"/>
      <c r="K85" s="38"/>
      <c r="L85" s="13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6.5" customHeight="1">
      <c r="A86" s="36"/>
      <c r="B86" s="37"/>
      <c r="C86" s="38"/>
      <c r="D86" s="38"/>
      <c r="E86" s="67" t="str">
        <f>E9</f>
        <v>1 - Bourání</v>
      </c>
      <c r="F86" s="38"/>
      <c r="G86" s="38"/>
      <c r="H86" s="38"/>
      <c r="I86" s="38"/>
      <c r="J86" s="38"/>
      <c r="K86" s="38"/>
      <c r="L86" s="132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6.96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32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21</v>
      </c>
      <c r="D88" s="38"/>
      <c r="E88" s="38"/>
      <c r="F88" s="25" t="str">
        <f>F12</f>
        <v>Škroupova 209/13, Plzeň</v>
      </c>
      <c r="G88" s="38"/>
      <c r="H88" s="38"/>
      <c r="I88" s="30" t="s">
        <v>23</v>
      </c>
      <c r="J88" s="70" t="str">
        <f>IF(J12="","",J12)</f>
        <v>4. 7. 2023</v>
      </c>
      <c r="K88" s="38"/>
      <c r="L88" s="132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6.96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32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25.65" customHeight="1">
      <c r="A90" s="36"/>
      <c r="B90" s="37"/>
      <c r="C90" s="30" t="s">
        <v>25</v>
      </c>
      <c r="D90" s="38"/>
      <c r="E90" s="38"/>
      <c r="F90" s="25" t="str">
        <f>E15</f>
        <v xml:space="preserve">Integrovaná střední škola živnostenská </v>
      </c>
      <c r="G90" s="38"/>
      <c r="H90" s="38"/>
      <c r="I90" s="30" t="s">
        <v>32</v>
      </c>
      <c r="J90" s="34" t="str">
        <f>E21</f>
        <v>Planteam, Na Výsluní 630, Líně - Sulkov</v>
      </c>
      <c r="K90" s="38"/>
      <c r="L90" s="132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30</v>
      </c>
      <c r="D91" s="38"/>
      <c r="E91" s="38"/>
      <c r="F91" s="25" t="str">
        <f>IF(E18="","",E18)</f>
        <v>Vyplň údaj</v>
      </c>
      <c r="G91" s="38"/>
      <c r="H91" s="38"/>
      <c r="I91" s="30" t="s">
        <v>36</v>
      </c>
      <c r="J91" s="34" t="str">
        <f>E24</f>
        <v>Ing. Irena Potužáková</v>
      </c>
      <c r="K91" s="38"/>
      <c r="L91" s="132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0.32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132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11" customFormat="1" ht="29.28" customHeight="1">
      <c r="A93" s="175"/>
      <c r="B93" s="176"/>
      <c r="C93" s="177" t="s">
        <v>121</v>
      </c>
      <c r="D93" s="178" t="s">
        <v>59</v>
      </c>
      <c r="E93" s="178" t="s">
        <v>55</v>
      </c>
      <c r="F93" s="178" t="s">
        <v>56</v>
      </c>
      <c r="G93" s="178" t="s">
        <v>122</v>
      </c>
      <c r="H93" s="178" t="s">
        <v>123</v>
      </c>
      <c r="I93" s="178" t="s">
        <v>124</v>
      </c>
      <c r="J93" s="178" t="s">
        <v>103</v>
      </c>
      <c r="K93" s="179" t="s">
        <v>125</v>
      </c>
      <c r="L93" s="180"/>
      <c r="M93" s="90" t="s">
        <v>19</v>
      </c>
      <c r="N93" s="91" t="s">
        <v>44</v>
      </c>
      <c r="O93" s="91" t="s">
        <v>126</v>
      </c>
      <c r="P93" s="91" t="s">
        <v>127</v>
      </c>
      <c r="Q93" s="91" t="s">
        <v>128</v>
      </c>
      <c r="R93" s="91" t="s">
        <v>129</v>
      </c>
      <c r="S93" s="91" t="s">
        <v>130</v>
      </c>
      <c r="T93" s="92" t="s">
        <v>131</v>
      </c>
      <c r="U93" s="175"/>
      <c r="V93" s="175"/>
      <c r="W93" s="175"/>
      <c r="X93" s="175"/>
      <c r="Y93" s="175"/>
      <c r="Z93" s="175"/>
      <c r="AA93" s="175"/>
      <c r="AB93" s="175"/>
      <c r="AC93" s="175"/>
      <c r="AD93" s="175"/>
      <c r="AE93" s="175"/>
    </row>
    <row r="94" s="2" customFormat="1" ht="22.8" customHeight="1">
      <c r="A94" s="36"/>
      <c r="B94" s="37"/>
      <c r="C94" s="97" t="s">
        <v>132</v>
      </c>
      <c r="D94" s="38"/>
      <c r="E94" s="38"/>
      <c r="F94" s="38"/>
      <c r="G94" s="38"/>
      <c r="H94" s="38"/>
      <c r="I94" s="38"/>
      <c r="J94" s="181">
        <f>BK94</f>
        <v>0</v>
      </c>
      <c r="K94" s="38"/>
      <c r="L94" s="42"/>
      <c r="M94" s="93"/>
      <c r="N94" s="182"/>
      <c r="O94" s="94"/>
      <c r="P94" s="183">
        <f>P95+P223</f>
        <v>0</v>
      </c>
      <c r="Q94" s="94"/>
      <c r="R94" s="183">
        <f>R95+R223</f>
        <v>1.2992948499999999</v>
      </c>
      <c r="S94" s="94"/>
      <c r="T94" s="184">
        <f>T95+T223</f>
        <v>137.36748400000002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73</v>
      </c>
      <c r="AU94" s="15" t="s">
        <v>104</v>
      </c>
      <c r="BK94" s="185">
        <f>BK95+BK223</f>
        <v>0</v>
      </c>
    </row>
    <row r="95" s="12" customFormat="1" ht="25.92" customHeight="1">
      <c r="A95" s="12"/>
      <c r="B95" s="186"/>
      <c r="C95" s="187"/>
      <c r="D95" s="188" t="s">
        <v>73</v>
      </c>
      <c r="E95" s="189" t="s">
        <v>133</v>
      </c>
      <c r="F95" s="189" t="s">
        <v>134</v>
      </c>
      <c r="G95" s="187"/>
      <c r="H95" s="187"/>
      <c r="I95" s="190"/>
      <c r="J95" s="191">
        <f>BK95</f>
        <v>0</v>
      </c>
      <c r="K95" s="187"/>
      <c r="L95" s="192"/>
      <c r="M95" s="193"/>
      <c r="N95" s="194"/>
      <c r="O95" s="194"/>
      <c r="P95" s="195">
        <f>P96+P107+P114+P126+P130+P190+P220</f>
        <v>0</v>
      </c>
      <c r="Q95" s="194"/>
      <c r="R95" s="195">
        <f>R96+R107+R114+R126+R130+R190+R220</f>
        <v>1.2992948499999999</v>
      </c>
      <c r="S95" s="194"/>
      <c r="T95" s="196">
        <f>T96+T107+T114+T126+T130+T190+T220</f>
        <v>135.91988400000003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7" t="s">
        <v>79</v>
      </c>
      <c r="AT95" s="198" t="s">
        <v>73</v>
      </c>
      <c r="AU95" s="198" t="s">
        <v>74</v>
      </c>
      <c r="AY95" s="197" t="s">
        <v>135</v>
      </c>
      <c r="BK95" s="199">
        <f>BK96+BK107+BK114+BK126+BK130+BK190+BK220</f>
        <v>0</v>
      </c>
    </row>
    <row r="96" s="12" customFormat="1" ht="22.8" customHeight="1">
      <c r="A96" s="12"/>
      <c r="B96" s="186"/>
      <c r="C96" s="187"/>
      <c r="D96" s="188" t="s">
        <v>73</v>
      </c>
      <c r="E96" s="200" t="s">
        <v>79</v>
      </c>
      <c r="F96" s="200" t="s">
        <v>136</v>
      </c>
      <c r="G96" s="187"/>
      <c r="H96" s="187"/>
      <c r="I96" s="190"/>
      <c r="J96" s="201">
        <f>BK96</f>
        <v>0</v>
      </c>
      <c r="K96" s="187"/>
      <c r="L96" s="192"/>
      <c r="M96" s="193"/>
      <c r="N96" s="194"/>
      <c r="O96" s="194"/>
      <c r="P96" s="195">
        <f>SUM(P97:P106)</f>
        <v>0</v>
      </c>
      <c r="Q96" s="194"/>
      <c r="R96" s="195">
        <f>SUM(R97:R106)</f>
        <v>0</v>
      </c>
      <c r="S96" s="194"/>
      <c r="T96" s="196">
        <f>SUM(T97:T106)</f>
        <v>41.661399999999993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7" t="s">
        <v>79</v>
      </c>
      <c r="AT96" s="198" t="s">
        <v>73</v>
      </c>
      <c r="AU96" s="198" t="s">
        <v>79</v>
      </c>
      <c r="AY96" s="197" t="s">
        <v>135</v>
      </c>
      <c r="BK96" s="199">
        <f>SUM(BK97:BK106)</f>
        <v>0</v>
      </c>
    </row>
    <row r="97" s="2" customFormat="1" ht="55.5" customHeight="1">
      <c r="A97" s="36"/>
      <c r="B97" s="37"/>
      <c r="C97" s="202" t="s">
        <v>79</v>
      </c>
      <c r="D97" s="202" t="s">
        <v>137</v>
      </c>
      <c r="E97" s="203" t="s">
        <v>138</v>
      </c>
      <c r="F97" s="204" t="s">
        <v>139</v>
      </c>
      <c r="G97" s="205" t="s">
        <v>140</v>
      </c>
      <c r="H97" s="206">
        <v>143.66</v>
      </c>
      <c r="I97" s="207"/>
      <c r="J97" s="208">
        <f>ROUND(I97*H97,2)</f>
        <v>0</v>
      </c>
      <c r="K97" s="204" t="s">
        <v>141</v>
      </c>
      <c r="L97" s="42"/>
      <c r="M97" s="209" t="s">
        <v>19</v>
      </c>
      <c r="N97" s="210" t="s">
        <v>45</v>
      </c>
      <c r="O97" s="82"/>
      <c r="P97" s="211">
        <f>O97*H97</f>
        <v>0</v>
      </c>
      <c r="Q97" s="211">
        <v>0</v>
      </c>
      <c r="R97" s="211">
        <f>Q97*H97</f>
        <v>0</v>
      </c>
      <c r="S97" s="211">
        <v>0.28999999999999998</v>
      </c>
      <c r="T97" s="212">
        <f>S97*H97</f>
        <v>41.661399999999993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13" t="s">
        <v>89</v>
      </c>
      <c r="AT97" s="213" t="s">
        <v>137</v>
      </c>
      <c r="AU97" s="213" t="s">
        <v>83</v>
      </c>
      <c r="AY97" s="15" t="s">
        <v>135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5" t="s">
        <v>79</v>
      </c>
      <c r="BK97" s="214">
        <f>ROUND(I97*H97,2)</f>
        <v>0</v>
      </c>
      <c r="BL97" s="15" t="s">
        <v>89</v>
      </c>
      <c r="BM97" s="213" t="s">
        <v>142</v>
      </c>
    </row>
    <row r="98" s="2" customFormat="1">
      <c r="A98" s="36"/>
      <c r="B98" s="37"/>
      <c r="C98" s="38"/>
      <c r="D98" s="215" t="s">
        <v>143</v>
      </c>
      <c r="E98" s="38"/>
      <c r="F98" s="216" t="s">
        <v>144</v>
      </c>
      <c r="G98" s="38"/>
      <c r="H98" s="38"/>
      <c r="I98" s="217"/>
      <c r="J98" s="38"/>
      <c r="K98" s="38"/>
      <c r="L98" s="42"/>
      <c r="M98" s="218"/>
      <c r="N98" s="219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143</v>
      </c>
      <c r="AU98" s="15" t="s">
        <v>83</v>
      </c>
    </row>
    <row r="99" s="13" customFormat="1">
      <c r="A99" s="13"/>
      <c r="B99" s="220"/>
      <c r="C99" s="221"/>
      <c r="D99" s="222" t="s">
        <v>145</v>
      </c>
      <c r="E99" s="223" t="s">
        <v>19</v>
      </c>
      <c r="F99" s="224" t="s">
        <v>146</v>
      </c>
      <c r="G99" s="221"/>
      <c r="H99" s="225">
        <v>22.030999999999999</v>
      </c>
      <c r="I99" s="226"/>
      <c r="J99" s="221"/>
      <c r="K99" s="221"/>
      <c r="L99" s="227"/>
      <c r="M99" s="228"/>
      <c r="N99" s="229"/>
      <c r="O99" s="229"/>
      <c r="P99" s="229"/>
      <c r="Q99" s="229"/>
      <c r="R99" s="229"/>
      <c r="S99" s="229"/>
      <c r="T99" s="23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1" t="s">
        <v>145</v>
      </c>
      <c r="AU99" s="231" t="s">
        <v>83</v>
      </c>
      <c r="AV99" s="13" t="s">
        <v>83</v>
      </c>
      <c r="AW99" s="13" t="s">
        <v>35</v>
      </c>
      <c r="AX99" s="13" t="s">
        <v>74</v>
      </c>
      <c r="AY99" s="231" t="s">
        <v>135</v>
      </c>
    </row>
    <row r="100" s="13" customFormat="1">
      <c r="A100" s="13"/>
      <c r="B100" s="220"/>
      <c r="C100" s="221"/>
      <c r="D100" s="222" t="s">
        <v>145</v>
      </c>
      <c r="E100" s="223" t="s">
        <v>19</v>
      </c>
      <c r="F100" s="224" t="s">
        <v>147</v>
      </c>
      <c r="G100" s="221"/>
      <c r="H100" s="225">
        <v>29.228999999999999</v>
      </c>
      <c r="I100" s="226"/>
      <c r="J100" s="221"/>
      <c r="K100" s="221"/>
      <c r="L100" s="227"/>
      <c r="M100" s="228"/>
      <c r="N100" s="229"/>
      <c r="O100" s="229"/>
      <c r="P100" s="229"/>
      <c r="Q100" s="229"/>
      <c r="R100" s="229"/>
      <c r="S100" s="229"/>
      <c r="T100" s="230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1" t="s">
        <v>145</v>
      </c>
      <c r="AU100" s="231" t="s">
        <v>83</v>
      </c>
      <c r="AV100" s="13" t="s">
        <v>83</v>
      </c>
      <c r="AW100" s="13" t="s">
        <v>35</v>
      </c>
      <c r="AX100" s="13" t="s">
        <v>74</v>
      </c>
      <c r="AY100" s="231" t="s">
        <v>135</v>
      </c>
    </row>
    <row r="101" s="13" customFormat="1">
      <c r="A101" s="13"/>
      <c r="B101" s="220"/>
      <c r="C101" s="221"/>
      <c r="D101" s="222" t="s">
        <v>145</v>
      </c>
      <c r="E101" s="223" t="s">
        <v>19</v>
      </c>
      <c r="F101" s="224" t="s">
        <v>148</v>
      </c>
      <c r="G101" s="221"/>
      <c r="H101" s="225">
        <v>39.219000000000001</v>
      </c>
      <c r="I101" s="226"/>
      <c r="J101" s="221"/>
      <c r="K101" s="221"/>
      <c r="L101" s="227"/>
      <c r="M101" s="228"/>
      <c r="N101" s="229"/>
      <c r="O101" s="229"/>
      <c r="P101" s="229"/>
      <c r="Q101" s="229"/>
      <c r="R101" s="229"/>
      <c r="S101" s="229"/>
      <c r="T101" s="23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1" t="s">
        <v>145</v>
      </c>
      <c r="AU101" s="231" t="s">
        <v>83</v>
      </c>
      <c r="AV101" s="13" t="s">
        <v>83</v>
      </c>
      <c r="AW101" s="13" t="s">
        <v>35</v>
      </c>
      <c r="AX101" s="13" t="s">
        <v>74</v>
      </c>
      <c r="AY101" s="231" t="s">
        <v>135</v>
      </c>
    </row>
    <row r="102" s="13" customFormat="1">
      <c r="A102" s="13"/>
      <c r="B102" s="220"/>
      <c r="C102" s="221"/>
      <c r="D102" s="222" t="s">
        <v>145</v>
      </c>
      <c r="E102" s="223" t="s">
        <v>19</v>
      </c>
      <c r="F102" s="224" t="s">
        <v>149</v>
      </c>
      <c r="G102" s="221"/>
      <c r="H102" s="225">
        <v>3.8250000000000002</v>
      </c>
      <c r="I102" s="226"/>
      <c r="J102" s="221"/>
      <c r="K102" s="221"/>
      <c r="L102" s="227"/>
      <c r="M102" s="228"/>
      <c r="N102" s="229"/>
      <c r="O102" s="229"/>
      <c r="P102" s="229"/>
      <c r="Q102" s="229"/>
      <c r="R102" s="229"/>
      <c r="S102" s="229"/>
      <c r="T102" s="230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1" t="s">
        <v>145</v>
      </c>
      <c r="AU102" s="231" t="s">
        <v>83</v>
      </c>
      <c r="AV102" s="13" t="s">
        <v>83</v>
      </c>
      <c r="AW102" s="13" t="s">
        <v>35</v>
      </c>
      <c r="AX102" s="13" t="s">
        <v>74</v>
      </c>
      <c r="AY102" s="231" t="s">
        <v>135</v>
      </c>
    </row>
    <row r="103" s="13" customFormat="1">
      <c r="A103" s="13"/>
      <c r="B103" s="220"/>
      <c r="C103" s="221"/>
      <c r="D103" s="222" t="s">
        <v>145</v>
      </c>
      <c r="E103" s="223" t="s">
        <v>19</v>
      </c>
      <c r="F103" s="224" t="s">
        <v>150</v>
      </c>
      <c r="G103" s="221"/>
      <c r="H103" s="225">
        <v>20.25</v>
      </c>
      <c r="I103" s="226"/>
      <c r="J103" s="221"/>
      <c r="K103" s="221"/>
      <c r="L103" s="227"/>
      <c r="M103" s="228"/>
      <c r="N103" s="229"/>
      <c r="O103" s="229"/>
      <c r="P103" s="229"/>
      <c r="Q103" s="229"/>
      <c r="R103" s="229"/>
      <c r="S103" s="229"/>
      <c r="T103" s="23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1" t="s">
        <v>145</v>
      </c>
      <c r="AU103" s="231" t="s">
        <v>83</v>
      </c>
      <c r="AV103" s="13" t="s">
        <v>83</v>
      </c>
      <c r="AW103" s="13" t="s">
        <v>35</v>
      </c>
      <c r="AX103" s="13" t="s">
        <v>74</v>
      </c>
      <c r="AY103" s="231" t="s">
        <v>135</v>
      </c>
    </row>
    <row r="104" s="13" customFormat="1">
      <c r="A104" s="13"/>
      <c r="B104" s="220"/>
      <c r="C104" s="221"/>
      <c r="D104" s="222" t="s">
        <v>145</v>
      </c>
      <c r="E104" s="223" t="s">
        <v>19</v>
      </c>
      <c r="F104" s="224" t="s">
        <v>151</v>
      </c>
      <c r="G104" s="221"/>
      <c r="H104" s="225">
        <v>24.905000000000001</v>
      </c>
      <c r="I104" s="226"/>
      <c r="J104" s="221"/>
      <c r="K104" s="221"/>
      <c r="L104" s="227"/>
      <c r="M104" s="228"/>
      <c r="N104" s="229"/>
      <c r="O104" s="229"/>
      <c r="P104" s="229"/>
      <c r="Q104" s="229"/>
      <c r="R104" s="229"/>
      <c r="S104" s="229"/>
      <c r="T104" s="23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1" t="s">
        <v>145</v>
      </c>
      <c r="AU104" s="231" t="s">
        <v>83</v>
      </c>
      <c r="AV104" s="13" t="s">
        <v>83</v>
      </c>
      <c r="AW104" s="13" t="s">
        <v>35</v>
      </c>
      <c r="AX104" s="13" t="s">
        <v>74</v>
      </c>
      <c r="AY104" s="231" t="s">
        <v>135</v>
      </c>
    </row>
    <row r="105" s="13" customFormat="1">
      <c r="A105" s="13"/>
      <c r="B105" s="220"/>
      <c r="C105" s="221"/>
      <c r="D105" s="222" t="s">
        <v>145</v>
      </c>
      <c r="E105" s="223" t="s">
        <v>19</v>
      </c>
      <c r="F105" s="224" t="s">
        <v>152</v>
      </c>
      <c r="G105" s="221"/>
      <c r="H105" s="225">
        <v>2.1880000000000002</v>
      </c>
      <c r="I105" s="226"/>
      <c r="J105" s="221"/>
      <c r="K105" s="221"/>
      <c r="L105" s="227"/>
      <c r="M105" s="228"/>
      <c r="N105" s="229"/>
      <c r="O105" s="229"/>
      <c r="P105" s="229"/>
      <c r="Q105" s="229"/>
      <c r="R105" s="229"/>
      <c r="S105" s="229"/>
      <c r="T105" s="23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1" t="s">
        <v>145</v>
      </c>
      <c r="AU105" s="231" t="s">
        <v>83</v>
      </c>
      <c r="AV105" s="13" t="s">
        <v>83</v>
      </c>
      <c r="AW105" s="13" t="s">
        <v>35</v>
      </c>
      <c r="AX105" s="13" t="s">
        <v>74</v>
      </c>
      <c r="AY105" s="231" t="s">
        <v>135</v>
      </c>
    </row>
    <row r="106" s="13" customFormat="1">
      <c r="A106" s="13"/>
      <c r="B106" s="220"/>
      <c r="C106" s="221"/>
      <c r="D106" s="222" t="s">
        <v>145</v>
      </c>
      <c r="E106" s="223" t="s">
        <v>19</v>
      </c>
      <c r="F106" s="224" t="s">
        <v>153</v>
      </c>
      <c r="G106" s="221"/>
      <c r="H106" s="225">
        <v>2.0129999999999999</v>
      </c>
      <c r="I106" s="226"/>
      <c r="J106" s="221"/>
      <c r="K106" s="221"/>
      <c r="L106" s="227"/>
      <c r="M106" s="228"/>
      <c r="N106" s="229"/>
      <c r="O106" s="229"/>
      <c r="P106" s="229"/>
      <c r="Q106" s="229"/>
      <c r="R106" s="229"/>
      <c r="S106" s="229"/>
      <c r="T106" s="230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1" t="s">
        <v>145</v>
      </c>
      <c r="AU106" s="231" t="s">
        <v>83</v>
      </c>
      <c r="AV106" s="13" t="s">
        <v>83</v>
      </c>
      <c r="AW106" s="13" t="s">
        <v>35</v>
      </c>
      <c r="AX106" s="13" t="s">
        <v>74</v>
      </c>
      <c r="AY106" s="231" t="s">
        <v>135</v>
      </c>
    </row>
    <row r="107" s="12" customFormat="1" ht="22.8" customHeight="1">
      <c r="A107" s="12"/>
      <c r="B107" s="186"/>
      <c r="C107" s="187"/>
      <c r="D107" s="188" t="s">
        <v>73</v>
      </c>
      <c r="E107" s="200" t="s">
        <v>86</v>
      </c>
      <c r="F107" s="200" t="s">
        <v>154</v>
      </c>
      <c r="G107" s="187"/>
      <c r="H107" s="187"/>
      <c r="I107" s="190"/>
      <c r="J107" s="201">
        <f>BK107</f>
        <v>0</v>
      </c>
      <c r="K107" s="187"/>
      <c r="L107" s="192"/>
      <c r="M107" s="193"/>
      <c r="N107" s="194"/>
      <c r="O107" s="194"/>
      <c r="P107" s="195">
        <f>SUM(P108:P113)</f>
        <v>0</v>
      </c>
      <c r="Q107" s="194"/>
      <c r="R107" s="195">
        <f>SUM(R108:R113)</f>
        <v>1.1757150000000001</v>
      </c>
      <c r="S107" s="194"/>
      <c r="T107" s="196">
        <f>SUM(T108:T113)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197" t="s">
        <v>79</v>
      </c>
      <c r="AT107" s="198" t="s">
        <v>73</v>
      </c>
      <c r="AU107" s="198" t="s">
        <v>79</v>
      </c>
      <c r="AY107" s="197" t="s">
        <v>135</v>
      </c>
      <c r="BK107" s="199">
        <f>SUM(BK108:BK113)</f>
        <v>0</v>
      </c>
    </row>
    <row r="108" s="2" customFormat="1" ht="37.8" customHeight="1">
      <c r="A108" s="36"/>
      <c r="B108" s="37"/>
      <c r="C108" s="202" t="s">
        <v>83</v>
      </c>
      <c r="D108" s="202" t="s">
        <v>137</v>
      </c>
      <c r="E108" s="203" t="s">
        <v>155</v>
      </c>
      <c r="F108" s="204" t="s">
        <v>156</v>
      </c>
      <c r="G108" s="205" t="s">
        <v>140</v>
      </c>
      <c r="H108" s="206">
        <v>0.90000000000000002</v>
      </c>
      <c r="I108" s="207"/>
      <c r="J108" s="208">
        <f>ROUND(I108*H108,2)</f>
        <v>0</v>
      </c>
      <c r="K108" s="204" t="s">
        <v>157</v>
      </c>
      <c r="L108" s="42"/>
      <c r="M108" s="209" t="s">
        <v>19</v>
      </c>
      <c r="N108" s="210" t="s">
        <v>45</v>
      </c>
      <c r="O108" s="82"/>
      <c r="P108" s="211">
        <f>O108*H108</f>
        <v>0</v>
      </c>
      <c r="Q108" s="211">
        <v>0.17985000000000001</v>
      </c>
      <c r="R108" s="211">
        <f>Q108*H108</f>
        <v>0.16186500000000001</v>
      </c>
      <c r="S108" s="211">
        <v>0</v>
      </c>
      <c r="T108" s="212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13" t="s">
        <v>89</v>
      </c>
      <c r="AT108" s="213" t="s">
        <v>137</v>
      </c>
      <c r="AU108" s="213" t="s">
        <v>83</v>
      </c>
      <c r="AY108" s="15" t="s">
        <v>135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5" t="s">
        <v>79</v>
      </c>
      <c r="BK108" s="214">
        <f>ROUND(I108*H108,2)</f>
        <v>0</v>
      </c>
      <c r="BL108" s="15" t="s">
        <v>89</v>
      </c>
      <c r="BM108" s="213" t="s">
        <v>158</v>
      </c>
    </row>
    <row r="109" s="2" customFormat="1">
      <c r="A109" s="36"/>
      <c r="B109" s="37"/>
      <c r="C109" s="38"/>
      <c r="D109" s="215" t="s">
        <v>143</v>
      </c>
      <c r="E109" s="38"/>
      <c r="F109" s="216" t="s">
        <v>159</v>
      </c>
      <c r="G109" s="38"/>
      <c r="H109" s="38"/>
      <c r="I109" s="217"/>
      <c r="J109" s="38"/>
      <c r="K109" s="38"/>
      <c r="L109" s="42"/>
      <c r="M109" s="218"/>
      <c r="N109" s="219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143</v>
      </c>
      <c r="AU109" s="15" t="s">
        <v>83</v>
      </c>
    </row>
    <row r="110" s="13" customFormat="1">
      <c r="A110" s="13"/>
      <c r="B110" s="220"/>
      <c r="C110" s="221"/>
      <c r="D110" s="222" t="s">
        <v>145</v>
      </c>
      <c r="E110" s="223" t="s">
        <v>19</v>
      </c>
      <c r="F110" s="224" t="s">
        <v>160</v>
      </c>
      <c r="G110" s="221"/>
      <c r="H110" s="225">
        <v>0.90000000000000002</v>
      </c>
      <c r="I110" s="226"/>
      <c r="J110" s="221"/>
      <c r="K110" s="221"/>
      <c r="L110" s="227"/>
      <c r="M110" s="228"/>
      <c r="N110" s="229"/>
      <c r="O110" s="229"/>
      <c r="P110" s="229"/>
      <c r="Q110" s="229"/>
      <c r="R110" s="229"/>
      <c r="S110" s="229"/>
      <c r="T110" s="230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1" t="s">
        <v>145</v>
      </c>
      <c r="AU110" s="231" t="s">
        <v>83</v>
      </c>
      <c r="AV110" s="13" t="s">
        <v>83</v>
      </c>
      <c r="AW110" s="13" t="s">
        <v>35</v>
      </c>
      <c r="AX110" s="13" t="s">
        <v>79</v>
      </c>
      <c r="AY110" s="231" t="s">
        <v>135</v>
      </c>
    </row>
    <row r="111" s="2" customFormat="1" ht="37.8" customHeight="1">
      <c r="A111" s="36"/>
      <c r="B111" s="37"/>
      <c r="C111" s="202" t="s">
        <v>86</v>
      </c>
      <c r="D111" s="202" t="s">
        <v>137</v>
      </c>
      <c r="E111" s="203" t="s">
        <v>161</v>
      </c>
      <c r="F111" s="204" t="s">
        <v>162</v>
      </c>
      <c r="G111" s="205" t="s">
        <v>163</v>
      </c>
      <c r="H111" s="206">
        <v>0.54000000000000004</v>
      </c>
      <c r="I111" s="207"/>
      <c r="J111" s="208">
        <f>ROUND(I111*H111,2)</f>
        <v>0</v>
      </c>
      <c r="K111" s="204" t="s">
        <v>141</v>
      </c>
      <c r="L111" s="42"/>
      <c r="M111" s="209" t="s">
        <v>19</v>
      </c>
      <c r="N111" s="210" t="s">
        <v>45</v>
      </c>
      <c r="O111" s="82"/>
      <c r="P111" s="211">
        <f>O111*H111</f>
        <v>0</v>
      </c>
      <c r="Q111" s="211">
        <v>1.8775</v>
      </c>
      <c r="R111" s="211">
        <f>Q111*H111</f>
        <v>1.0138500000000001</v>
      </c>
      <c r="S111" s="211">
        <v>0</v>
      </c>
      <c r="T111" s="212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13" t="s">
        <v>89</v>
      </c>
      <c r="AT111" s="213" t="s">
        <v>137</v>
      </c>
      <c r="AU111" s="213" t="s">
        <v>83</v>
      </c>
      <c r="AY111" s="15" t="s">
        <v>135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5" t="s">
        <v>79</v>
      </c>
      <c r="BK111" s="214">
        <f>ROUND(I111*H111,2)</f>
        <v>0</v>
      </c>
      <c r="BL111" s="15" t="s">
        <v>89</v>
      </c>
      <c r="BM111" s="213" t="s">
        <v>164</v>
      </c>
    </row>
    <row r="112" s="2" customFormat="1">
      <c r="A112" s="36"/>
      <c r="B112" s="37"/>
      <c r="C112" s="38"/>
      <c r="D112" s="215" t="s">
        <v>143</v>
      </c>
      <c r="E112" s="38"/>
      <c r="F112" s="216" t="s">
        <v>165</v>
      </c>
      <c r="G112" s="38"/>
      <c r="H112" s="38"/>
      <c r="I112" s="217"/>
      <c r="J112" s="38"/>
      <c r="K112" s="38"/>
      <c r="L112" s="42"/>
      <c r="M112" s="218"/>
      <c r="N112" s="219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143</v>
      </c>
      <c r="AU112" s="15" t="s">
        <v>83</v>
      </c>
    </row>
    <row r="113" s="13" customFormat="1">
      <c r="A113" s="13"/>
      <c r="B113" s="220"/>
      <c r="C113" s="221"/>
      <c r="D113" s="222" t="s">
        <v>145</v>
      </c>
      <c r="E113" s="223" t="s">
        <v>19</v>
      </c>
      <c r="F113" s="224" t="s">
        <v>166</v>
      </c>
      <c r="G113" s="221"/>
      <c r="H113" s="225">
        <v>0.54000000000000004</v>
      </c>
      <c r="I113" s="226"/>
      <c r="J113" s="221"/>
      <c r="K113" s="221"/>
      <c r="L113" s="227"/>
      <c r="M113" s="228"/>
      <c r="N113" s="229"/>
      <c r="O113" s="229"/>
      <c r="P113" s="229"/>
      <c r="Q113" s="229"/>
      <c r="R113" s="229"/>
      <c r="S113" s="229"/>
      <c r="T113" s="23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1" t="s">
        <v>145</v>
      </c>
      <c r="AU113" s="231" t="s">
        <v>83</v>
      </c>
      <c r="AV113" s="13" t="s">
        <v>83</v>
      </c>
      <c r="AW113" s="13" t="s">
        <v>35</v>
      </c>
      <c r="AX113" s="13" t="s">
        <v>79</v>
      </c>
      <c r="AY113" s="231" t="s">
        <v>135</v>
      </c>
    </row>
    <row r="114" s="12" customFormat="1" ht="22.8" customHeight="1">
      <c r="A114" s="12"/>
      <c r="B114" s="186"/>
      <c r="C114" s="187"/>
      <c r="D114" s="188" t="s">
        <v>73</v>
      </c>
      <c r="E114" s="200" t="s">
        <v>95</v>
      </c>
      <c r="F114" s="200" t="s">
        <v>167</v>
      </c>
      <c r="G114" s="187"/>
      <c r="H114" s="187"/>
      <c r="I114" s="190"/>
      <c r="J114" s="201">
        <f>BK114</f>
        <v>0</v>
      </c>
      <c r="K114" s="187"/>
      <c r="L114" s="192"/>
      <c r="M114" s="193"/>
      <c r="N114" s="194"/>
      <c r="O114" s="194"/>
      <c r="P114" s="195">
        <f>SUM(P115:P125)</f>
        <v>0</v>
      </c>
      <c r="Q114" s="194"/>
      <c r="R114" s="195">
        <f>SUM(R115:R125)</f>
        <v>0.120075</v>
      </c>
      <c r="S114" s="194"/>
      <c r="T114" s="196">
        <f>SUM(T115:T125)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197" t="s">
        <v>79</v>
      </c>
      <c r="AT114" s="198" t="s">
        <v>73</v>
      </c>
      <c r="AU114" s="198" t="s">
        <v>79</v>
      </c>
      <c r="AY114" s="197" t="s">
        <v>135</v>
      </c>
      <c r="BK114" s="199">
        <f>SUM(BK115:BK125)</f>
        <v>0</v>
      </c>
    </row>
    <row r="115" s="2" customFormat="1" ht="24.15" customHeight="1">
      <c r="A115" s="36"/>
      <c r="B115" s="37"/>
      <c r="C115" s="202" t="s">
        <v>89</v>
      </c>
      <c r="D115" s="202" t="s">
        <v>137</v>
      </c>
      <c r="E115" s="203" t="s">
        <v>168</v>
      </c>
      <c r="F115" s="204" t="s">
        <v>169</v>
      </c>
      <c r="G115" s="205" t="s">
        <v>170</v>
      </c>
      <c r="H115" s="206">
        <v>80.049999999999997</v>
      </c>
      <c r="I115" s="207"/>
      <c r="J115" s="208">
        <f>ROUND(I115*H115,2)</f>
        <v>0</v>
      </c>
      <c r="K115" s="204" t="s">
        <v>141</v>
      </c>
      <c r="L115" s="42"/>
      <c r="M115" s="209" t="s">
        <v>19</v>
      </c>
      <c r="N115" s="210" t="s">
        <v>45</v>
      </c>
      <c r="O115" s="82"/>
      <c r="P115" s="211">
        <f>O115*H115</f>
        <v>0</v>
      </c>
      <c r="Q115" s="211">
        <v>0.0015</v>
      </c>
      <c r="R115" s="211">
        <f>Q115*H115</f>
        <v>0.120075</v>
      </c>
      <c r="S115" s="211">
        <v>0</v>
      </c>
      <c r="T115" s="212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13" t="s">
        <v>89</v>
      </c>
      <c r="AT115" s="213" t="s">
        <v>137</v>
      </c>
      <c r="AU115" s="213" t="s">
        <v>83</v>
      </c>
      <c r="AY115" s="15" t="s">
        <v>135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5" t="s">
        <v>79</v>
      </c>
      <c r="BK115" s="214">
        <f>ROUND(I115*H115,2)</f>
        <v>0</v>
      </c>
      <c r="BL115" s="15" t="s">
        <v>89</v>
      </c>
      <c r="BM115" s="213" t="s">
        <v>171</v>
      </c>
    </row>
    <row r="116" s="2" customFormat="1">
      <c r="A116" s="36"/>
      <c r="B116" s="37"/>
      <c r="C116" s="38"/>
      <c r="D116" s="215" t="s">
        <v>143</v>
      </c>
      <c r="E116" s="38"/>
      <c r="F116" s="216" t="s">
        <v>172</v>
      </c>
      <c r="G116" s="38"/>
      <c r="H116" s="38"/>
      <c r="I116" s="217"/>
      <c r="J116" s="38"/>
      <c r="K116" s="38"/>
      <c r="L116" s="42"/>
      <c r="M116" s="218"/>
      <c r="N116" s="219"/>
      <c r="O116" s="82"/>
      <c r="P116" s="82"/>
      <c r="Q116" s="82"/>
      <c r="R116" s="82"/>
      <c r="S116" s="82"/>
      <c r="T116" s="83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143</v>
      </c>
      <c r="AU116" s="15" t="s">
        <v>83</v>
      </c>
    </row>
    <row r="117" s="13" customFormat="1">
      <c r="A117" s="13"/>
      <c r="B117" s="220"/>
      <c r="C117" s="221"/>
      <c r="D117" s="222" t="s">
        <v>145</v>
      </c>
      <c r="E117" s="223" t="s">
        <v>19</v>
      </c>
      <c r="F117" s="224" t="s">
        <v>173</v>
      </c>
      <c r="G117" s="221"/>
      <c r="H117" s="225">
        <v>7.2000000000000002</v>
      </c>
      <c r="I117" s="226"/>
      <c r="J117" s="221"/>
      <c r="K117" s="221"/>
      <c r="L117" s="227"/>
      <c r="M117" s="228"/>
      <c r="N117" s="229"/>
      <c r="O117" s="229"/>
      <c r="P117" s="229"/>
      <c r="Q117" s="229"/>
      <c r="R117" s="229"/>
      <c r="S117" s="229"/>
      <c r="T117" s="23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1" t="s">
        <v>145</v>
      </c>
      <c r="AU117" s="231" t="s">
        <v>83</v>
      </c>
      <c r="AV117" s="13" t="s">
        <v>83</v>
      </c>
      <c r="AW117" s="13" t="s">
        <v>35</v>
      </c>
      <c r="AX117" s="13" t="s">
        <v>74</v>
      </c>
      <c r="AY117" s="231" t="s">
        <v>135</v>
      </c>
    </row>
    <row r="118" s="13" customFormat="1">
      <c r="A118" s="13"/>
      <c r="B118" s="220"/>
      <c r="C118" s="221"/>
      <c r="D118" s="222" t="s">
        <v>145</v>
      </c>
      <c r="E118" s="223" t="s">
        <v>19</v>
      </c>
      <c r="F118" s="224" t="s">
        <v>174</v>
      </c>
      <c r="G118" s="221"/>
      <c r="H118" s="225">
        <v>8</v>
      </c>
      <c r="I118" s="226"/>
      <c r="J118" s="221"/>
      <c r="K118" s="221"/>
      <c r="L118" s="227"/>
      <c r="M118" s="228"/>
      <c r="N118" s="229"/>
      <c r="O118" s="229"/>
      <c r="P118" s="229"/>
      <c r="Q118" s="229"/>
      <c r="R118" s="229"/>
      <c r="S118" s="229"/>
      <c r="T118" s="23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1" t="s">
        <v>145</v>
      </c>
      <c r="AU118" s="231" t="s">
        <v>83</v>
      </c>
      <c r="AV118" s="13" t="s">
        <v>83</v>
      </c>
      <c r="AW118" s="13" t="s">
        <v>35</v>
      </c>
      <c r="AX118" s="13" t="s">
        <v>74</v>
      </c>
      <c r="AY118" s="231" t="s">
        <v>135</v>
      </c>
    </row>
    <row r="119" s="13" customFormat="1">
      <c r="A119" s="13"/>
      <c r="B119" s="220"/>
      <c r="C119" s="221"/>
      <c r="D119" s="222" t="s">
        <v>145</v>
      </c>
      <c r="E119" s="223" t="s">
        <v>19</v>
      </c>
      <c r="F119" s="224" t="s">
        <v>175</v>
      </c>
      <c r="G119" s="221"/>
      <c r="H119" s="225">
        <v>4.7999999999999998</v>
      </c>
      <c r="I119" s="226"/>
      <c r="J119" s="221"/>
      <c r="K119" s="221"/>
      <c r="L119" s="227"/>
      <c r="M119" s="228"/>
      <c r="N119" s="229"/>
      <c r="O119" s="229"/>
      <c r="P119" s="229"/>
      <c r="Q119" s="229"/>
      <c r="R119" s="229"/>
      <c r="S119" s="229"/>
      <c r="T119" s="230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1" t="s">
        <v>145</v>
      </c>
      <c r="AU119" s="231" t="s">
        <v>83</v>
      </c>
      <c r="AV119" s="13" t="s">
        <v>83</v>
      </c>
      <c r="AW119" s="13" t="s">
        <v>35</v>
      </c>
      <c r="AX119" s="13" t="s">
        <v>74</v>
      </c>
      <c r="AY119" s="231" t="s">
        <v>135</v>
      </c>
    </row>
    <row r="120" s="13" customFormat="1">
      <c r="A120" s="13"/>
      <c r="B120" s="220"/>
      <c r="C120" s="221"/>
      <c r="D120" s="222" t="s">
        <v>145</v>
      </c>
      <c r="E120" s="223" t="s">
        <v>19</v>
      </c>
      <c r="F120" s="224" t="s">
        <v>176</v>
      </c>
      <c r="G120" s="221"/>
      <c r="H120" s="225">
        <v>3.2000000000000002</v>
      </c>
      <c r="I120" s="226"/>
      <c r="J120" s="221"/>
      <c r="K120" s="221"/>
      <c r="L120" s="227"/>
      <c r="M120" s="228"/>
      <c r="N120" s="229"/>
      <c r="O120" s="229"/>
      <c r="P120" s="229"/>
      <c r="Q120" s="229"/>
      <c r="R120" s="229"/>
      <c r="S120" s="229"/>
      <c r="T120" s="23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1" t="s">
        <v>145</v>
      </c>
      <c r="AU120" s="231" t="s">
        <v>83</v>
      </c>
      <c r="AV120" s="13" t="s">
        <v>83</v>
      </c>
      <c r="AW120" s="13" t="s">
        <v>35</v>
      </c>
      <c r="AX120" s="13" t="s">
        <v>74</v>
      </c>
      <c r="AY120" s="231" t="s">
        <v>135</v>
      </c>
    </row>
    <row r="121" s="13" customFormat="1">
      <c r="A121" s="13"/>
      <c r="B121" s="220"/>
      <c r="C121" s="221"/>
      <c r="D121" s="222" t="s">
        <v>145</v>
      </c>
      <c r="E121" s="223" t="s">
        <v>19</v>
      </c>
      <c r="F121" s="224" t="s">
        <v>177</v>
      </c>
      <c r="G121" s="221"/>
      <c r="H121" s="225">
        <v>9.5999999999999996</v>
      </c>
      <c r="I121" s="226"/>
      <c r="J121" s="221"/>
      <c r="K121" s="221"/>
      <c r="L121" s="227"/>
      <c r="M121" s="228"/>
      <c r="N121" s="229"/>
      <c r="O121" s="229"/>
      <c r="P121" s="229"/>
      <c r="Q121" s="229"/>
      <c r="R121" s="229"/>
      <c r="S121" s="229"/>
      <c r="T121" s="23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1" t="s">
        <v>145</v>
      </c>
      <c r="AU121" s="231" t="s">
        <v>83</v>
      </c>
      <c r="AV121" s="13" t="s">
        <v>83</v>
      </c>
      <c r="AW121" s="13" t="s">
        <v>35</v>
      </c>
      <c r="AX121" s="13" t="s">
        <v>74</v>
      </c>
      <c r="AY121" s="231" t="s">
        <v>135</v>
      </c>
    </row>
    <row r="122" s="13" customFormat="1">
      <c r="A122" s="13"/>
      <c r="B122" s="220"/>
      <c r="C122" s="221"/>
      <c r="D122" s="222" t="s">
        <v>145</v>
      </c>
      <c r="E122" s="223" t="s">
        <v>19</v>
      </c>
      <c r="F122" s="224" t="s">
        <v>178</v>
      </c>
      <c r="G122" s="221"/>
      <c r="H122" s="225">
        <v>9.4000000000000004</v>
      </c>
      <c r="I122" s="226"/>
      <c r="J122" s="221"/>
      <c r="K122" s="221"/>
      <c r="L122" s="227"/>
      <c r="M122" s="228"/>
      <c r="N122" s="229"/>
      <c r="O122" s="229"/>
      <c r="P122" s="229"/>
      <c r="Q122" s="229"/>
      <c r="R122" s="229"/>
      <c r="S122" s="229"/>
      <c r="T122" s="23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1" t="s">
        <v>145</v>
      </c>
      <c r="AU122" s="231" t="s">
        <v>83</v>
      </c>
      <c r="AV122" s="13" t="s">
        <v>83</v>
      </c>
      <c r="AW122" s="13" t="s">
        <v>35</v>
      </c>
      <c r="AX122" s="13" t="s">
        <v>74</v>
      </c>
      <c r="AY122" s="231" t="s">
        <v>135</v>
      </c>
    </row>
    <row r="123" s="13" customFormat="1">
      <c r="A123" s="13"/>
      <c r="B123" s="220"/>
      <c r="C123" s="221"/>
      <c r="D123" s="222" t="s">
        <v>145</v>
      </c>
      <c r="E123" s="223" t="s">
        <v>19</v>
      </c>
      <c r="F123" s="224" t="s">
        <v>179</v>
      </c>
      <c r="G123" s="221"/>
      <c r="H123" s="225">
        <v>4.7999999999999998</v>
      </c>
      <c r="I123" s="226"/>
      <c r="J123" s="221"/>
      <c r="K123" s="221"/>
      <c r="L123" s="227"/>
      <c r="M123" s="228"/>
      <c r="N123" s="229"/>
      <c r="O123" s="229"/>
      <c r="P123" s="229"/>
      <c r="Q123" s="229"/>
      <c r="R123" s="229"/>
      <c r="S123" s="229"/>
      <c r="T123" s="23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1" t="s">
        <v>145</v>
      </c>
      <c r="AU123" s="231" t="s">
        <v>83</v>
      </c>
      <c r="AV123" s="13" t="s">
        <v>83</v>
      </c>
      <c r="AW123" s="13" t="s">
        <v>35</v>
      </c>
      <c r="AX123" s="13" t="s">
        <v>74</v>
      </c>
      <c r="AY123" s="231" t="s">
        <v>135</v>
      </c>
    </row>
    <row r="124" s="13" customFormat="1">
      <c r="A124" s="13"/>
      <c r="B124" s="220"/>
      <c r="C124" s="221"/>
      <c r="D124" s="222" t="s">
        <v>145</v>
      </c>
      <c r="E124" s="223" t="s">
        <v>19</v>
      </c>
      <c r="F124" s="224" t="s">
        <v>180</v>
      </c>
      <c r="G124" s="221"/>
      <c r="H124" s="225">
        <v>5.3499999999999996</v>
      </c>
      <c r="I124" s="226"/>
      <c r="J124" s="221"/>
      <c r="K124" s="221"/>
      <c r="L124" s="227"/>
      <c r="M124" s="228"/>
      <c r="N124" s="229"/>
      <c r="O124" s="229"/>
      <c r="P124" s="229"/>
      <c r="Q124" s="229"/>
      <c r="R124" s="229"/>
      <c r="S124" s="229"/>
      <c r="T124" s="23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1" t="s">
        <v>145</v>
      </c>
      <c r="AU124" s="231" t="s">
        <v>83</v>
      </c>
      <c r="AV124" s="13" t="s">
        <v>83</v>
      </c>
      <c r="AW124" s="13" t="s">
        <v>35</v>
      </c>
      <c r="AX124" s="13" t="s">
        <v>74</v>
      </c>
      <c r="AY124" s="231" t="s">
        <v>135</v>
      </c>
    </row>
    <row r="125" s="13" customFormat="1">
      <c r="A125" s="13"/>
      <c r="B125" s="220"/>
      <c r="C125" s="221"/>
      <c r="D125" s="222" t="s">
        <v>145</v>
      </c>
      <c r="E125" s="223" t="s">
        <v>19</v>
      </c>
      <c r="F125" s="224" t="s">
        <v>181</v>
      </c>
      <c r="G125" s="221"/>
      <c r="H125" s="225">
        <v>27.699999999999999</v>
      </c>
      <c r="I125" s="226"/>
      <c r="J125" s="221"/>
      <c r="K125" s="221"/>
      <c r="L125" s="227"/>
      <c r="M125" s="228"/>
      <c r="N125" s="229"/>
      <c r="O125" s="229"/>
      <c r="P125" s="229"/>
      <c r="Q125" s="229"/>
      <c r="R125" s="229"/>
      <c r="S125" s="229"/>
      <c r="T125" s="23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1" t="s">
        <v>145</v>
      </c>
      <c r="AU125" s="231" t="s">
        <v>83</v>
      </c>
      <c r="AV125" s="13" t="s">
        <v>83</v>
      </c>
      <c r="AW125" s="13" t="s">
        <v>35</v>
      </c>
      <c r="AX125" s="13" t="s">
        <v>74</v>
      </c>
      <c r="AY125" s="231" t="s">
        <v>135</v>
      </c>
    </row>
    <row r="126" s="12" customFormat="1" ht="22.8" customHeight="1">
      <c r="A126" s="12"/>
      <c r="B126" s="186"/>
      <c r="C126" s="187"/>
      <c r="D126" s="188" t="s">
        <v>73</v>
      </c>
      <c r="E126" s="200" t="s">
        <v>182</v>
      </c>
      <c r="F126" s="200" t="s">
        <v>183</v>
      </c>
      <c r="G126" s="187"/>
      <c r="H126" s="187"/>
      <c r="I126" s="190"/>
      <c r="J126" s="201">
        <f>BK126</f>
        <v>0</v>
      </c>
      <c r="K126" s="187"/>
      <c r="L126" s="192"/>
      <c r="M126" s="193"/>
      <c r="N126" s="194"/>
      <c r="O126" s="194"/>
      <c r="P126" s="195">
        <f>SUM(P127:P129)</f>
        <v>0</v>
      </c>
      <c r="Q126" s="194"/>
      <c r="R126" s="195">
        <f>SUM(R127:R129)</f>
        <v>0</v>
      </c>
      <c r="S126" s="194"/>
      <c r="T126" s="196">
        <f>SUM(T127:T129)</f>
        <v>0.10000000000000001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7" t="s">
        <v>79</v>
      </c>
      <c r="AT126" s="198" t="s">
        <v>73</v>
      </c>
      <c r="AU126" s="198" t="s">
        <v>79</v>
      </c>
      <c r="AY126" s="197" t="s">
        <v>135</v>
      </c>
      <c r="BK126" s="199">
        <f>SUM(BK127:BK129)</f>
        <v>0</v>
      </c>
    </row>
    <row r="127" s="2" customFormat="1" ht="24.15" customHeight="1">
      <c r="A127" s="36"/>
      <c r="B127" s="37"/>
      <c r="C127" s="202" t="s">
        <v>92</v>
      </c>
      <c r="D127" s="202" t="s">
        <v>137</v>
      </c>
      <c r="E127" s="203" t="s">
        <v>184</v>
      </c>
      <c r="F127" s="204" t="s">
        <v>185</v>
      </c>
      <c r="G127" s="205" t="s">
        <v>186</v>
      </c>
      <c r="H127" s="206">
        <v>1</v>
      </c>
      <c r="I127" s="207"/>
      <c r="J127" s="208">
        <f>ROUND(I127*H127,2)</f>
        <v>0</v>
      </c>
      <c r="K127" s="204" t="s">
        <v>141</v>
      </c>
      <c r="L127" s="42"/>
      <c r="M127" s="209" t="s">
        <v>19</v>
      </c>
      <c r="N127" s="210" t="s">
        <v>45</v>
      </c>
      <c r="O127" s="82"/>
      <c r="P127" s="211">
        <f>O127*H127</f>
        <v>0</v>
      </c>
      <c r="Q127" s="211">
        <v>0</v>
      </c>
      <c r="R127" s="211">
        <f>Q127*H127</f>
        <v>0</v>
      </c>
      <c r="S127" s="211">
        <v>0.10000000000000001</v>
      </c>
      <c r="T127" s="212">
        <f>S127*H127</f>
        <v>0.10000000000000001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13" t="s">
        <v>89</v>
      </c>
      <c r="AT127" s="213" t="s">
        <v>137</v>
      </c>
      <c r="AU127" s="213" t="s">
        <v>83</v>
      </c>
      <c r="AY127" s="15" t="s">
        <v>135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5" t="s">
        <v>79</v>
      </c>
      <c r="BK127" s="214">
        <f>ROUND(I127*H127,2)</f>
        <v>0</v>
      </c>
      <c r="BL127" s="15" t="s">
        <v>89</v>
      </c>
      <c r="BM127" s="213" t="s">
        <v>187</v>
      </c>
    </row>
    <row r="128" s="2" customFormat="1">
      <c r="A128" s="36"/>
      <c r="B128" s="37"/>
      <c r="C128" s="38"/>
      <c r="D128" s="215" t="s">
        <v>143</v>
      </c>
      <c r="E128" s="38"/>
      <c r="F128" s="216" t="s">
        <v>188</v>
      </c>
      <c r="G128" s="38"/>
      <c r="H128" s="38"/>
      <c r="I128" s="217"/>
      <c r="J128" s="38"/>
      <c r="K128" s="38"/>
      <c r="L128" s="42"/>
      <c r="M128" s="218"/>
      <c r="N128" s="219"/>
      <c r="O128" s="82"/>
      <c r="P128" s="82"/>
      <c r="Q128" s="82"/>
      <c r="R128" s="82"/>
      <c r="S128" s="82"/>
      <c r="T128" s="83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143</v>
      </c>
      <c r="AU128" s="15" t="s">
        <v>83</v>
      </c>
    </row>
    <row r="129" s="13" customFormat="1">
      <c r="A129" s="13"/>
      <c r="B129" s="220"/>
      <c r="C129" s="221"/>
      <c r="D129" s="222" t="s">
        <v>145</v>
      </c>
      <c r="E129" s="223" t="s">
        <v>19</v>
      </c>
      <c r="F129" s="224" t="s">
        <v>189</v>
      </c>
      <c r="G129" s="221"/>
      <c r="H129" s="225">
        <v>1</v>
      </c>
      <c r="I129" s="226"/>
      <c r="J129" s="221"/>
      <c r="K129" s="221"/>
      <c r="L129" s="227"/>
      <c r="M129" s="228"/>
      <c r="N129" s="229"/>
      <c r="O129" s="229"/>
      <c r="P129" s="229"/>
      <c r="Q129" s="229"/>
      <c r="R129" s="229"/>
      <c r="S129" s="229"/>
      <c r="T129" s="23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1" t="s">
        <v>145</v>
      </c>
      <c r="AU129" s="231" t="s">
        <v>83</v>
      </c>
      <c r="AV129" s="13" t="s">
        <v>83</v>
      </c>
      <c r="AW129" s="13" t="s">
        <v>35</v>
      </c>
      <c r="AX129" s="13" t="s">
        <v>79</v>
      </c>
      <c r="AY129" s="231" t="s">
        <v>135</v>
      </c>
    </row>
    <row r="130" s="12" customFormat="1" ht="22.8" customHeight="1">
      <c r="A130" s="12"/>
      <c r="B130" s="186"/>
      <c r="C130" s="187"/>
      <c r="D130" s="188" t="s">
        <v>73</v>
      </c>
      <c r="E130" s="200" t="s">
        <v>190</v>
      </c>
      <c r="F130" s="200" t="s">
        <v>191</v>
      </c>
      <c r="G130" s="187"/>
      <c r="H130" s="187"/>
      <c r="I130" s="190"/>
      <c r="J130" s="201">
        <f>BK130</f>
        <v>0</v>
      </c>
      <c r="K130" s="187"/>
      <c r="L130" s="192"/>
      <c r="M130" s="193"/>
      <c r="N130" s="194"/>
      <c r="O130" s="194"/>
      <c r="P130" s="195">
        <f>SUM(P131:P189)</f>
        <v>0</v>
      </c>
      <c r="Q130" s="194"/>
      <c r="R130" s="195">
        <f>SUM(R131:R189)</f>
        <v>0.0035048499999999999</v>
      </c>
      <c r="S130" s="194"/>
      <c r="T130" s="196">
        <f>SUM(T131:T189)</f>
        <v>94.158484000000016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97" t="s">
        <v>79</v>
      </c>
      <c r="AT130" s="198" t="s">
        <v>73</v>
      </c>
      <c r="AU130" s="198" t="s">
        <v>79</v>
      </c>
      <c r="AY130" s="197" t="s">
        <v>135</v>
      </c>
      <c r="BK130" s="199">
        <f>SUM(BK131:BK189)</f>
        <v>0</v>
      </c>
    </row>
    <row r="131" s="2" customFormat="1" ht="24.15" customHeight="1">
      <c r="A131" s="36"/>
      <c r="B131" s="37"/>
      <c r="C131" s="202" t="s">
        <v>95</v>
      </c>
      <c r="D131" s="202" t="s">
        <v>137</v>
      </c>
      <c r="E131" s="203" t="s">
        <v>192</v>
      </c>
      <c r="F131" s="204" t="s">
        <v>193</v>
      </c>
      <c r="G131" s="205" t="s">
        <v>140</v>
      </c>
      <c r="H131" s="206">
        <v>148.845</v>
      </c>
      <c r="I131" s="207"/>
      <c r="J131" s="208">
        <f>ROUND(I131*H131,2)</f>
        <v>0</v>
      </c>
      <c r="K131" s="204" t="s">
        <v>141</v>
      </c>
      <c r="L131" s="42"/>
      <c r="M131" s="209" t="s">
        <v>19</v>
      </c>
      <c r="N131" s="210" t="s">
        <v>45</v>
      </c>
      <c r="O131" s="82"/>
      <c r="P131" s="211">
        <f>O131*H131</f>
        <v>0</v>
      </c>
      <c r="Q131" s="211">
        <v>1.0000000000000001E-05</v>
      </c>
      <c r="R131" s="211">
        <f>Q131*H131</f>
        <v>0.0014884500000000001</v>
      </c>
      <c r="S131" s="211">
        <v>0</v>
      </c>
      <c r="T131" s="212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13" t="s">
        <v>89</v>
      </c>
      <c r="AT131" s="213" t="s">
        <v>137</v>
      </c>
      <c r="AU131" s="213" t="s">
        <v>83</v>
      </c>
      <c r="AY131" s="15" t="s">
        <v>135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5" t="s">
        <v>79</v>
      </c>
      <c r="BK131" s="214">
        <f>ROUND(I131*H131,2)</f>
        <v>0</v>
      </c>
      <c r="BL131" s="15" t="s">
        <v>89</v>
      </c>
      <c r="BM131" s="213" t="s">
        <v>194</v>
      </c>
    </row>
    <row r="132" s="2" customFormat="1">
      <c r="A132" s="36"/>
      <c r="B132" s="37"/>
      <c r="C132" s="38"/>
      <c r="D132" s="215" t="s">
        <v>143</v>
      </c>
      <c r="E132" s="38"/>
      <c r="F132" s="216" t="s">
        <v>195</v>
      </c>
      <c r="G132" s="38"/>
      <c r="H132" s="38"/>
      <c r="I132" s="217"/>
      <c r="J132" s="38"/>
      <c r="K132" s="38"/>
      <c r="L132" s="42"/>
      <c r="M132" s="218"/>
      <c r="N132" s="219"/>
      <c r="O132" s="82"/>
      <c r="P132" s="82"/>
      <c r="Q132" s="82"/>
      <c r="R132" s="82"/>
      <c r="S132" s="82"/>
      <c r="T132" s="83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143</v>
      </c>
      <c r="AU132" s="15" t="s">
        <v>83</v>
      </c>
    </row>
    <row r="133" s="13" customFormat="1">
      <c r="A133" s="13"/>
      <c r="B133" s="220"/>
      <c r="C133" s="221"/>
      <c r="D133" s="222" t="s">
        <v>145</v>
      </c>
      <c r="E133" s="223" t="s">
        <v>19</v>
      </c>
      <c r="F133" s="224" t="s">
        <v>196</v>
      </c>
      <c r="G133" s="221"/>
      <c r="H133" s="225">
        <v>148.845</v>
      </c>
      <c r="I133" s="226"/>
      <c r="J133" s="221"/>
      <c r="K133" s="221"/>
      <c r="L133" s="227"/>
      <c r="M133" s="228"/>
      <c r="N133" s="229"/>
      <c r="O133" s="229"/>
      <c r="P133" s="229"/>
      <c r="Q133" s="229"/>
      <c r="R133" s="229"/>
      <c r="S133" s="229"/>
      <c r="T133" s="23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1" t="s">
        <v>145</v>
      </c>
      <c r="AU133" s="231" t="s">
        <v>83</v>
      </c>
      <c r="AV133" s="13" t="s">
        <v>83</v>
      </c>
      <c r="AW133" s="13" t="s">
        <v>35</v>
      </c>
      <c r="AX133" s="13" t="s">
        <v>79</v>
      </c>
      <c r="AY133" s="231" t="s">
        <v>135</v>
      </c>
    </row>
    <row r="134" s="2" customFormat="1" ht="44.25" customHeight="1">
      <c r="A134" s="36"/>
      <c r="B134" s="37"/>
      <c r="C134" s="202" t="s">
        <v>197</v>
      </c>
      <c r="D134" s="202" t="s">
        <v>137</v>
      </c>
      <c r="E134" s="203" t="s">
        <v>198</v>
      </c>
      <c r="F134" s="204" t="s">
        <v>199</v>
      </c>
      <c r="G134" s="205" t="s">
        <v>140</v>
      </c>
      <c r="H134" s="206">
        <v>16.033999999999999</v>
      </c>
      <c r="I134" s="207"/>
      <c r="J134" s="208">
        <f>ROUND(I134*H134,2)</f>
        <v>0</v>
      </c>
      <c r="K134" s="204" t="s">
        <v>141</v>
      </c>
      <c r="L134" s="42"/>
      <c r="M134" s="209" t="s">
        <v>19</v>
      </c>
      <c r="N134" s="210" t="s">
        <v>45</v>
      </c>
      <c r="O134" s="82"/>
      <c r="P134" s="211">
        <f>O134*H134</f>
        <v>0</v>
      </c>
      <c r="Q134" s="211">
        <v>0</v>
      </c>
      <c r="R134" s="211">
        <f>Q134*H134</f>
        <v>0</v>
      </c>
      <c r="S134" s="211">
        <v>0.13100000000000001</v>
      </c>
      <c r="T134" s="212">
        <f>S134*H134</f>
        <v>2.100454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13" t="s">
        <v>89</v>
      </c>
      <c r="AT134" s="213" t="s">
        <v>137</v>
      </c>
      <c r="AU134" s="213" t="s">
        <v>83</v>
      </c>
      <c r="AY134" s="15" t="s">
        <v>135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5" t="s">
        <v>79</v>
      </c>
      <c r="BK134" s="214">
        <f>ROUND(I134*H134,2)</f>
        <v>0</v>
      </c>
      <c r="BL134" s="15" t="s">
        <v>89</v>
      </c>
      <c r="BM134" s="213" t="s">
        <v>200</v>
      </c>
    </row>
    <row r="135" s="2" customFormat="1">
      <c r="A135" s="36"/>
      <c r="B135" s="37"/>
      <c r="C135" s="38"/>
      <c r="D135" s="215" t="s">
        <v>143</v>
      </c>
      <c r="E135" s="38"/>
      <c r="F135" s="216" t="s">
        <v>201</v>
      </c>
      <c r="G135" s="38"/>
      <c r="H135" s="38"/>
      <c r="I135" s="217"/>
      <c r="J135" s="38"/>
      <c r="K135" s="38"/>
      <c r="L135" s="42"/>
      <c r="M135" s="218"/>
      <c r="N135" s="219"/>
      <c r="O135" s="82"/>
      <c r="P135" s="82"/>
      <c r="Q135" s="82"/>
      <c r="R135" s="82"/>
      <c r="S135" s="82"/>
      <c r="T135" s="83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143</v>
      </c>
      <c r="AU135" s="15" t="s">
        <v>83</v>
      </c>
    </row>
    <row r="136" s="13" customFormat="1">
      <c r="A136" s="13"/>
      <c r="B136" s="220"/>
      <c r="C136" s="221"/>
      <c r="D136" s="222" t="s">
        <v>145</v>
      </c>
      <c r="E136" s="223" t="s">
        <v>19</v>
      </c>
      <c r="F136" s="224" t="s">
        <v>202</v>
      </c>
      <c r="G136" s="221"/>
      <c r="H136" s="225">
        <v>16.033999999999999</v>
      </c>
      <c r="I136" s="226"/>
      <c r="J136" s="221"/>
      <c r="K136" s="221"/>
      <c r="L136" s="227"/>
      <c r="M136" s="228"/>
      <c r="N136" s="229"/>
      <c r="O136" s="229"/>
      <c r="P136" s="229"/>
      <c r="Q136" s="229"/>
      <c r="R136" s="229"/>
      <c r="S136" s="229"/>
      <c r="T136" s="23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1" t="s">
        <v>145</v>
      </c>
      <c r="AU136" s="231" t="s">
        <v>83</v>
      </c>
      <c r="AV136" s="13" t="s">
        <v>83</v>
      </c>
      <c r="AW136" s="13" t="s">
        <v>35</v>
      </c>
      <c r="AX136" s="13" t="s">
        <v>79</v>
      </c>
      <c r="AY136" s="231" t="s">
        <v>135</v>
      </c>
    </row>
    <row r="137" s="2" customFormat="1" ht="44.25" customHeight="1">
      <c r="A137" s="36"/>
      <c r="B137" s="37"/>
      <c r="C137" s="202" t="s">
        <v>182</v>
      </c>
      <c r="D137" s="202" t="s">
        <v>137</v>
      </c>
      <c r="E137" s="203" t="s">
        <v>203</v>
      </c>
      <c r="F137" s="204" t="s">
        <v>204</v>
      </c>
      <c r="G137" s="205" t="s">
        <v>140</v>
      </c>
      <c r="H137" s="206">
        <v>23.745999999999999</v>
      </c>
      <c r="I137" s="207"/>
      <c r="J137" s="208">
        <f>ROUND(I137*H137,2)</f>
        <v>0</v>
      </c>
      <c r="K137" s="204" t="s">
        <v>141</v>
      </c>
      <c r="L137" s="42"/>
      <c r="M137" s="209" t="s">
        <v>19</v>
      </c>
      <c r="N137" s="210" t="s">
        <v>45</v>
      </c>
      <c r="O137" s="82"/>
      <c r="P137" s="211">
        <f>O137*H137</f>
        <v>0</v>
      </c>
      <c r="Q137" s="211">
        <v>0</v>
      </c>
      <c r="R137" s="211">
        <f>Q137*H137</f>
        <v>0</v>
      </c>
      <c r="S137" s="211">
        <v>0.26100000000000001</v>
      </c>
      <c r="T137" s="212">
        <f>S137*H137</f>
        <v>6.1977060000000002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13" t="s">
        <v>89</v>
      </c>
      <c r="AT137" s="213" t="s">
        <v>137</v>
      </c>
      <c r="AU137" s="213" t="s">
        <v>83</v>
      </c>
      <c r="AY137" s="15" t="s">
        <v>135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5" t="s">
        <v>79</v>
      </c>
      <c r="BK137" s="214">
        <f>ROUND(I137*H137,2)</f>
        <v>0</v>
      </c>
      <c r="BL137" s="15" t="s">
        <v>89</v>
      </c>
      <c r="BM137" s="213" t="s">
        <v>205</v>
      </c>
    </row>
    <row r="138" s="2" customFormat="1">
      <c r="A138" s="36"/>
      <c r="B138" s="37"/>
      <c r="C138" s="38"/>
      <c r="D138" s="215" t="s">
        <v>143</v>
      </c>
      <c r="E138" s="38"/>
      <c r="F138" s="216" t="s">
        <v>206</v>
      </c>
      <c r="G138" s="38"/>
      <c r="H138" s="38"/>
      <c r="I138" s="217"/>
      <c r="J138" s="38"/>
      <c r="K138" s="38"/>
      <c r="L138" s="42"/>
      <c r="M138" s="218"/>
      <c r="N138" s="219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143</v>
      </c>
      <c r="AU138" s="15" t="s">
        <v>83</v>
      </c>
    </row>
    <row r="139" s="13" customFormat="1">
      <c r="A139" s="13"/>
      <c r="B139" s="220"/>
      <c r="C139" s="221"/>
      <c r="D139" s="222" t="s">
        <v>145</v>
      </c>
      <c r="E139" s="223" t="s">
        <v>19</v>
      </c>
      <c r="F139" s="224" t="s">
        <v>207</v>
      </c>
      <c r="G139" s="221"/>
      <c r="H139" s="225">
        <v>17.263000000000002</v>
      </c>
      <c r="I139" s="226"/>
      <c r="J139" s="221"/>
      <c r="K139" s="221"/>
      <c r="L139" s="227"/>
      <c r="M139" s="228"/>
      <c r="N139" s="229"/>
      <c r="O139" s="229"/>
      <c r="P139" s="229"/>
      <c r="Q139" s="229"/>
      <c r="R139" s="229"/>
      <c r="S139" s="229"/>
      <c r="T139" s="23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1" t="s">
        <v>145</v>
      </c>
      <c r="AU139" s="231" t="s">
        <v>83</v>
      </c>
      <c r="AV139" s="13" t="s">
        <v>83</v>
      </c>
      <c r="AW139" s="13" t="s">
        <v>35</v>
      </c>
      <c r="AX139" s="13" t="s">
        <v>74</v>
      </c>
      <c r="AY139" s="231" t="s">
        <v>135</v>
      </c>
    </row>
    <row r="140" s="13" customFormat="1">
      <c r="A140" s="13"/>
      <c r="B140" s="220"/>
      <c r="C140" s="221"/>
      <c r="D140" s="222" t="s">
        <v>145</v>
      </c>
      <c r="E140" s="223" t="s">
        <v>19</v>
      </c>
      <c r="F140" s="224" t="s">
        <v>208</v>
      </c>
      <c r="G140" s="221"/>
      <c r="H140" s="225">
        <v>6.4829999999999997</v>
      </c>
      <c r="I140" s="226"/>
      <c r="J140" s="221"/>
      <c r="K140" s="221"/>
      <c r="L140" s="227"/>
      <c r="M140" s="228"/>
      <c r="N140" s="229"/>
      <c r="O140" s="229"/>
      <c r="P140" s="229"/>
      <c r="Q140" s="229"/>
      <c r="R140" s="229"/>
      <c r="S140" s="229"/>
      <c r="T140" s="23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1" t="s">
        <v>145</v>
      </c>
      <c r="AU140" s="231" t="s">
        <v>83</v>
      </c>
      <c r="AV140" s="13" t="s">
        <v>83</v>
      </c>
      <c r="AW140" s="13" t="s">
        <v>35</v>
      </c>
      <c r="AX140" s="13" t="s">
        <v>74</v>
      </c>
      <c r="AY140" s="231" t="s">
        <v>135</v>
      </c>
    </row>
    <row r="141" s="2" customFormat="1" ht="24.15" customHeight="1">
      <c r="A141" s="36"/>
      <c r="B141" s="37"/>
      <c r="C141" s="202" t="s">
        <v>190</v>
      </c>
      <c r="D141" s="202" t="s">
        <v>137</v>
      </c>
      <c r="E141" s="203" t="s">
        <v>209</v>
      </c>
      <c r="F141" s="204" t="s">
        <v>210</v>
      </c>
      <c r="G141" s="205" t="s">
        <v>163</v>
      </c>
      <c r="H141" s="206">
        <v>28.733000000000001</v>
      </c>
      <c r="I141" s="207"/>
      <c r="J141" s="208">
        <f>ROUND(I141*H141,2)</f>
        <v>0</v>
      </c>
      <c r="K141" s="204" t="s">
        <v>141</v>
      </c>
      <c r="L141" s="42"/>
      <c r="M141" s="209" t="s">
        <v>19</v>
      </c>
      <c r="N141" s="210" t="s">
        <v>45</v>
      </c>
      <c r="O141" s="82"/>
      <c r="P141" s="211">
        <f>O141*H141</f>
        <v>0</v>
      </c>
      <c r="Q141" s="211">
        <v>0</v>
      </c>
      <c r="R141" s="211">
        <f>Q141*H141</f>
        <v>0</v>
      </c>
      <c r="S141" s="211">
        <v>2.2000000000000002</v>
      </c>
      <c r="T141" s="212">
        <f>S141*H141</f>
        <v>63.212600000000009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13" t="s">
        <v>89</v>
      </c>
      <c r="AT141" s="213" t="s">
        <v>137</v>
      </c>
      <c r="AU141" s="213" t="s">
        <v>83</v>
      </c>
      <c r="AY141" s="15" t="s">
        <v>135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5" t="s">
        <v>79</v>
      </c>
      <c r="BK141" s="214">
        <f>ROUND(I141*H141,2)</f>
        <v>0</v>
      </c>
      <c r="BL141" s="15" t="s">
        <v>89</v>
      </c>
      <c r="BM141" s="213" t="s">
        <v>211</v>
      </c>
    </row>
    <row r="142" s="2" customFormat="1">
      <c r="A142" s="36"/>
      <c r="B142" s="37"/>
      <c r="C142" s="38"/>
      <c r="D142" s="215" t="s">
        <v>143</v>
      </c>
      <c r="E142" s="38"/>
      <c r="F142" s="216" t="s">
        <v>212</v>
      </c>
      <c r="G142" s="38"/>
      <c r="H142" s="38"/>
      <c r="I142" s="217"/>
      <c r="J142" s="38"/>
      <c r="K142" s="38"/>
      <c r="L142" s="42"/>
      <c r="M142" s="218"/>
      <c r="N142" s="219"/>
      <c r="O142" s="82"/>
      <c r="P142" s="82"/>
      <c r="Q142" s="82"/>
      <c r="R142" s="82"/>
      <c r="S142" s="82"/>
      <c r="T142" s="83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143</v>
      </c>
      <c r="AU142" s="15" t="s">
        <v>83</v>
      </c>
    </row>
    <row r="143" s="13" customFormat="1">
      <c r="A143" s="13"/>
      <c r="B143" s="220"/>
      <c r="C143" s="221"/>
      <c r="D143" s="222" t="s">
        <v>145</v>
      </c>
      <c r="E143" s="223" t="s">
        <v>19</v>
      </c>
      <c r="F143" s="224" t="s">
        <v>213</v>
      </c>
      <c r="G143" s="221"/>
      <c r="H143" s="225">
        <v>4.4059999999999997</v>
      </c>
      <c r="I143" s="226"/>
      <c r="J143" s="221"/>
      <c r="K143" s="221"/>
      <c r="L143" s="227"/>
      <c r="M143" s="228"/>
      <c r="N143" s="229"/>
      <c r="O143" s="229"/>
      <c r="P143" s="229"/>
      <c r="Q143" s="229"/>
      <c r="R143" s="229"/>
      <c r="S143" s="229"/>
      <c r="T143" s="23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1" t="s">
        <v>145</v>
      </c>
      <c r="AU143" s="231" t="s">
        <v>83</v>
      </c>
      <c r="AV143" s="13" t="s">
        <v>83</v>
      </c>
      <c r="AW143" s="13" t="s">
        <v>35</v>
      </c>
      <c r="AX143" s="13" t="s">
        <v>74</v>
      </c>
      <c r="AY143" s="231" t="s">
        <v>135</v>
      </c>
    </row>
    <row r="144" s="13" customFormat="1">
      <c r="A144" s="13"/>
      <c r="B144" s="220"/>
      <c r="C144" s="221"/>
      <c r="D144" s="222" t="s">
        <v>145</v>
      </c>
      <c r="E144" s="223" t="s">
        <v>19</v>
      </c>
      <c r="F144" s="224" t="s">
        <v>214</v>
      </c>
      <c r="G144" s="221"/>
      <c r="H144" s="225">
        <v>5.8460000000000001</v>
      </c>
      <c r="I144" s="226"/>
      <c r="J144" s="221"/>
      <c r="K144" s="221"/>
      <c r="L144" s="227"/>
      <c r="M144" s="228"/>
      <c r="N144" s="229"/>
      <c r="O144" s="229"/>
      <c r="P144" s="229"/>
      <c r="Q144" s="229"/>
      <c r="R144" s="229"/>
      <c r="S144" s="229"/>
      <c r="T144" s="23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1" t="s">
        <v>145</v>
      </c>
      <c r="AU144" s="231" t="s">
        <v>83</v>
      </c>
      <c r="AV144" s="13" t="s">
        <v>83</v>
      </c>
      <c r="AW144" s="13" t="s">
        <v>35</v>
      </c>
      <c r="AX144" s="13" t="s">
        <v>74</v>
      </c>
      <c r="AY144" s="231" t="s">
        <v>135</v>
      </c>
    </row>
    <row r="145" s="13" customFormat="1">
      <c r="A145" s="13"/>
      <c r="B145" s="220"/>
      <c r="C145" s="221"/>
      <c r="D145" s="222" t="s">
        <v>145</v>
      </c>
      <c r="E145" s="223" t="s">
        <v>19</v>
      </c>
      <c r="F145" s="224" t="s">
        <v>215</v>
      </c>
      <c r="G145" s="221"/>
      <c r="H145" s="225">
        <v>7.8440000000000003</v>
      </c>
      <c r="I145" s="226"/>
      <c r="J145" s="221"/>
      <c r="K145" s="221"/>
      <c r="L145" s="227"/>
      <c r="M145" s="228"/>
      <c r="N145" s="229"/>
      <c r="O145" s="229"/>
      <c r="P145" s="229"/>
      <c r="Q145" s="229"/>
      <c r="R145" s="229"/>
      <c r="S145" s="229"/>
      <c r="T145" s="23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1" t="s">
        <v>145</v>
      </c>
      <c r="AU145" s="231" t="s">
        <v>83</v>
      </c>
      <c r="AV145" s="13" t="s">
        <v>83</v>
      </c>
      <c r="AW145" s="13" t="s">
        <v>35</v>
      </c>
      <c r="AX145" s="13" t="s">
        <v>74</v>
      </c>
      <c r="AY145" s="231" t="s">
        <v>135</v>
      </c>
    </row>
    <row r="146" s="13" customFormat="1">
      <c r="A146" s="13"/>
      <c r="B146" s="220"/>
      <c r="C146" s="221"/>
      <c r="D146" s="222" t="s">
        <v>145</v>
      </c>
      <c r="E146" s="223" t="s">
        <v>19</v>
      </c>
      <c r="F146" s="224" t="s">
        <v>216</v>
      </c>
      <c r="G146" s="221"/>
      <c r="H146" s="225">
        <v>0.76500000000000001</v>
      </c>
      <c r="I146" s="226"/>
      <c r="J146" s="221"/>
      <c r="K146" s="221"/>
      <c r="L146" s="227"/>
      <c r="M146" s="228"/>
      <c r="N146" s="229"/>
      <c r="O146" s="229"/>
      <c r="P146" s="229"/>
      <c r="Q146" s="229"/>
      <c r="R146" s="229"/>
      <c r="S146" s="229"/>
      <c r="T146" s="23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1" t="s">
        <v>145</v>
      </c>
      <c r="AU146" s="231" t="s">
        <v>83</v>
      </c>
      <c r="AV146" s="13" t="s">
        <v>83</v>
      </c>
      <c r="AW146" s="13" t="s">
        <v>35</v>
      </c>
      <c r="AX146" s="13" t="s">
        <v>74</v>
      </c>
      <c r="AY146" s="231" t="s">
        <v>135</v>
      </c>
    </row>
    <row r="147" s="13" customFormat="1">
      <c r="A147" s="13"/>
      <c r="B147" s="220"/>
      <c r="C147" s="221"/>
      <c r="D147" s="222" t="s">
        <v>145</v>
      </c>
      <c r="E147" s="223" t="s">
        <v>19</v>
      </c>
      <c r="F147" s="224" t="s">
        <v>217</v>
      </c>
      <c r="G147" s="221"/>
      <c r="H147" s="225">
        <v>4.0499999999999998</v>
      </c>
      <c r="I147" s="226"/>
      <c r="J147" s="221"/>
      <c r="K147" s="221"/>
      <c r="L147" s="227"/>
      <c r="M147" s="228"/>
      <c r="N147" s="229"/>
      <c r="O147" s="229"/>
      <c r="P147" s="229"/>
      <c r="Q147" s="229"/>
      <c r="R147" s="229"/>
      <c r="S147" s="229"/>
      <c r="T147" s="23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1" t="s">
        <v>145</v>
      </c>
      <c r="AU147" s="231" t="s">
        <v>83</v>
      </c>
      <c r="AV147" s="13" t="s">
        <v>83</v>
      </c>
      <c r="AW147" s="13" t="s">
        <v>35</v>
      </c>
      <c r="AX147" s="13" t="s">
        <v>74</v>
      </c>
      <c r="AY147" s="231" t="s">
        <v>135</v>
      </c>
    </row>
    <row r="148" s="13" customFormat="1">
      <c r="A148" s="13"/>
      <c r="B148" s="220"/>
      <c r="C148" s="221"/>
      <c r="D148" s="222" t="s">
        <v>145</v>
      </c>
      <c r="E148" s="223" t="s">
        <v>19</v>
      </c>
      <c r="F148" s="224" t="s">
        <v>218</v>
      </c>
      <c r="G148" s="221"/>
      <c r="H148" s="225">
        <v>4.9809999999999999</v>
      </c>
      <c r="I148" s="226"/>
      <c r="J148" s="221"/>
      <c r="K148" s="221"/>
      <c r="L148" s="227"/>
      <c r="M148" s="228"/>
      <c r="N148" s="229"/>
      <c r="O148" s="229"/>
      <c r="P148" s="229"/>
      <c r="Q148" s="229"/>
      <c r="R148" s="229"/>
      <c r="S148" s="229"/>
      <c r="T148" s="23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1" t="s">
        <v>145</v>
      </c>
      <c r="AU148" s="231" t="s">
        <v>83</v>
      </c>
      <c r="AV148" s="13" t="s">
        <v>83</v>
      </c>
      <c r="AW148" s="13" t="s">
        <v>35</v>
      </c>
      <c r="AX148" s="13" t="s">
        <v>74</v>
      </c>
      <c r="AY148" s="231" t="s">
        <v>135</v>
      </c>
    </row>
    <row r="149" s="13" customFormat="1">
      <c r="A149" s="13"/>
      <c r="B149" s="220"/>
      <c r="C149" s="221"/>
      <c r="D149" s="222" t="s">
        <v>145</v>
      </c>
      <c r="E149" s="223" t="s">
        <v>19</v>
      </c>
      <c r="F149" s="224" t="s">
        <v>219</v>
      </c>
      <c r="G149" s="221"/>
      <c r="H149" s="225">
        <v>0.438</v>
      </c>
      <c r="I149" s="226"/>
      <c r="J149" s="221"/>
      <c r="K149" s="221"/>
      <c r="L149" s="227"/>
      <c r="M149" s="228"/>
      <c r="N149" s="229"/>
      <c r="O149" s="229"/>
      <c r="P149" s="229"/>
      <c r="Q149" s="229"/>
      <c r="R149" s="229"/>
      <c r="S149" s="229"/>
      <c r="T149" s="23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1" t="s">
        <v>145</v>
      </c>
      <c r="AU149" s="231" t="s">
        <v>83</v>
      </c>
      <c r="AV149" s="13" t="s">
        <v>83</v>
      </c>
      <c r="AW149" s="13" t="s">
        <v>35</v>
      </c>
      <c r="AX149" s="13" t="s">
        <v>74</v>
      </c>
      <c r="AY149" s="231" t="s">
        <v>135</v>
      </c>
    </row>
    <row r="150" s="13" customFormat="1">
      <c r="A150" s="13"/>
      <c r="B150" s="220"/>
      <c r="C150" s="221"/>
      <c r="D150" s="222" t="s">
        <v>145</v>
      </c>
      <c r="E150" s="223" t="s">
        <v>19</v>
      </c>
      <c r="F150" s="224" t="s">
        <v>220</v>
      </c>
      <c r="G150" s="221"/>
      <c r="H150" s="225">
        <v>0.40300000000000002</v>
      </c>
      <c r="I150" s="226"/>
      <c r="J150" s="221"/>
      <c r="K150" s="221"/>
      <c r="L150" s="227"/>
      <c r="M150" s="228"/>
      <c r="N150" s="229"/>
      <c r="O150" s="229"/>
      <c r="P150" s="229"/>
      <c r="Q150" s="229"/>
      <c r="R150" s="229"/>
      <c r="S150" s="229"/>
      <c r="T150" s="23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1" t="s">
        <v>145</v>
      </c>
      <c r="AU150" s="231" t="s">
        <v>83</v>
      </c>
      <c r="AV150" s="13" t="s">
        <v>83</v>
      </c>
      <c r="AW150" s="13" t="s">
        <v>35</v>
      </c>
      <c r="AX150" s="13" t="s">
        <v>74</v>
      </c>
      <c r="AY150" s="231" t="s">
        <v>135</v>
      </c>
    </row>
    <row r="151" s="2" customFormat="1" ht="44.25" customHeight="1">
      <c r="A151" s="36"/>
      <c r="B151" s="37"/>
      <c r="C151" s="202" t="s">
        <v>221</v>
      </c>
      <c r="D151" s="202" t="s">
        <v>137</v>
      </c>
      <c r="E151" s="203" t="s">
        <v>222</v>
      </c>
      <c r="F151" s="204" t="s">
        <v>223</v>
      </c>
      <c r="G151" s="205" t="s">
        <v>140</v>
      </c>
      <c r="H151" s="206">
        <v>3.2999999999999998</v>
      </c>
      <c r="I151" s="207"/>
      <c r="J151" s="208">
        <f>ROUND(I151*H151,2)</f>
        <v>0</v>
      </c>
      <c r="K151" s="204" t="s">
        <v>141</v>
      </c>
      <c r="L151" s="42"/>
      <c r="M151" s="209" t="s">
        <v>19</v>
      </c>
      <c r="N151" s="210" t="s">
        <v>45</v>
      </c>
      <c r="O151" s="82"/>
      <c r="P151" s="211">
        <f>O151*H151</f>
        <v>0</v>
      </c>
      <c r="Q151" s="211">
        <v>0</v>
      </c>
      <c r="R151" s="211">
        <f>Q151*H151</f>
        <v>0</v>
      </c>
      <c r="S151" s="211">
        <v>0.048000000000000001</v>
      </c>
      <c r="T151" s="212">
        <f>S151*H151</f>
        <v>0.15839999999999999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13" t="s">
        <v>89</v>
      </c>
      <c r="AT151" s="213" t="s">
        <v>137</v>
      </c>
      <c r="AU151" s="213" t="s">
        <v>83</v>
      </c>
      <c r="AY151" s="15" t="s">
        <v>135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5" t="s">
        <v>79</v>
      </c>
      <c r="BK151" s="214">
        <f>ROUND(I151*H151,2)</f>
        <v>0</v>
      </c>
      <c r="BL151" s="15" t="s">
        <v>89</v>
      </c>
      <c r="BM151" s="213" t="s">
        <v>224</v>
      </c>
    </row>
    <row r="152" s="2" customFormat="1">
      <c r="A152" s="36"/>
      <c r="B152" s="37"/>
      <c r="C152" s="38"/>
      <c r="D152" s="215" t="s">
        <v>143</v>
      </c>
      <c r="E152" s="38"/>
      <c r="F152" s="216" t="s">
        <v>225</v>
      </c>
      <c r="G152" s="38"/>
      <c r="H152" s="38"/>
      <c r="I152" s="217"/>
      <c r="J152" s="38"/>
      <c r="K152" s="38"/>
      <c r="L152" s="42"/>
      <c r="M152" s="218"/>
      <c r="N152" s="219"/>
      <c r="O152" s="82"/>
      <c r="P152" s="82"/>
      <c r="Q152" s="82"/>
      <c r="R152" s="82"/>
      <c r="S152" s="82"/>
      <c r="T152" s="83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143</v>
      </c>
      <c r="AU152" s="15" t="s">
        <v>83</v>
      </c>
    </row>
    <row r="153" s="13" customFormat="1">
      <c r="A153" s="13"/>
      <c r="B153" s="220"/>
      <c r="C153" s="221"/>
      <c r="D153" s="222" t="s">
        <v>145</v>
      </c>
      <c r="E153" s="223" t="s">
        <v>19</v>
      </c>
      <c r="F153" s="224" t="s">
        <v>226</v>
      </c>
      <c r="G153" s="221"/>
      <c r="H153" s="225">
        <v>0.90000000000000002</v>
      </c>
      <c r="I153" s="226"/>
      <c r="J153" s="221"/>
      <c r="K153" s="221"/>
      <c r="L153" s="227"/>
      <c r="M153" s="228"/>
      <c r="N153" s="229"/>
      <c r="O153" s="229"/>
      <c r="P153" s="229"/>
      <c r="Q153" s="229"/>
      <c r="R153" s="229"/>
      <c r="S153" s="229"/>
      <c r="T153" s="23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1" t="s">
        <v>145</v>
      </c>
      <c r="AU153" s="231" t="s">
        <v>83</v>
      </c>
      <c r="AV153" s="13" t="s">
        <v>83</v>
      </c>
      <c r="AW153" s="13" t="s">
        <v>35</v>
      </c>
      <c r="AX153" s="13" t="s">
        <v>74</v>
      </c>
      <c r="AY153" s="231" t="s">
        <v>135</v>
      </c>
    </row>
    <row r="154" s="13" customFormat="1">
      <c r="A154" s="13"/>
      <c r="B154" s="220"/>
      <c r="C154" s="221"/>
      <c r="D154" s="222" t="s">
        <v>145</v>
      </c>
      <c r="E154" s="223" t="s">
        <v>19</v>
      </c>
      <c r="F154" s="224" t="s">
        <v>227</v>
      </c>
      <c r="G154" s="221"/>
      <c r="H154" s="225">
        <v>1.2</v>
      </c>
      <c r="I154" s="226"/>
      <c r="J154" s="221"/>
      <c r="K154" s="221"/>
      <c r="L154" s="227"/>
      <c r="M154" s="228"/>
      <c r="N154" s="229"/>
      <c r="O154" s="229"/>
      <c r="P154" s="229"/>
      <c r="Q154" s="229"/>
      <c r="R154" s="229"/>
      <c r="S154" s="229"/>
      <c r="T154" s="23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1" t="s">
        <v>145</v>
      </c>
      <c r="AU154" s="231" t="s">
        <v>83</v>
      </c>
      <c r="AV154" s="13" t="s">
        <v>83</v>
      </c>
      <c r="AW154" s="13" t="s">
        <v>35</v>
      </c>
      <c r="AX154" s="13" t="s">
        <v>74</v>
      </c>
      <c r="AY154" s="231" t="s">
        <v>135</v>
      </c>
    </row>
    <row r="155" s="13" customFormat="1">
      <c r="A155" s="13"/>
      <c r="B155" s="220"/>
      <c r="C155" s="221"/>
      <c r="D155" s="222" t="s">
        <v>145</v>
      </c>
      <c r="E155" s="223" t="s">
        <v>19</v>
      </c>
      <c r="F155" s="224" t="s">
        <v>228</v>
      </c>
      <c r="G155" s="221"/>
      <c r="H155" s="225">
        <v>1.2</v>
      </c>
      <c r="I155" s="226"/>
      <c r="J155" s="221"/>
      <c r="K155" s="221"/>
      <c r="L155" s="227"/>
      <c r="M155" s="228"/>
      <c r="N155" s="229"/>
      <c r="O155" s="229"/>
      <c r="P155" s="229"/>
      <c r="Q155" s="229"/>
      <c r="R155" s="229"/>
      <c r="S155" s="229"/>
      <c r="T155" s="23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1" t="s">
        <v>145</v>
      </c>
      <c r="AU155" s="231" t="s">
        <v>83</v>
      </c>
      <c r="AV155" s="13" t="s">
        <v>83</v>
      </c>
      <c r="AW155" s="13" t="s">
        <v>35</v>
      </c>
      <c r="AX155" s="13" t="s">
        <v>74</v>
      </c>
      <c r="AY155" s="231" t="s">
        <v>135</v>
      </c>
    </row>
    <row r="156" s="2" customFormat="1" ht="37.8" customHeight="1">
      <c r="A156" s="36"/>
      <c r="B156" s="37"/>
      <c r="C156" s="202" t="s">
        <v>229</v>
      </c>
      <c r="D156" s="202" t="s">
        <v>137</v>
      </c>
      <c r="E156" s="203" t="s">
        <v>230</v>
      </c>
      <c r="F156" s="204" t="s">
        <v>231</v>
      </c>
      <c r="G156" s="205" t="s">
        <v>140</v>
      </c>
      <c r="H156" s="206">
        <v>11.199999999999999</v>
      </c>
      <c r="I156" s="207"/>
      <c r="J156" s="208">
        <f>ROUND(I156*H156,2)</f>
        <v>0</v>
      </c>
      <c r="K156" s="204" t="s">
        <v>141</v>
      </c>
      <c r="L156" s="42"/>
      <c r="M156" s="209" t="s">
        <v>19</v>
      </c>
      <c r="N156" s="210" t="s">
        <v>45</v>
      </c>
      <c r="O156" s="82"/>
      <c r="P156" s="211">
        <f>O156*H156</f>
        <v>0</v>
      </c>
      <c r="Q156" s="211">
        <v>0</v>
      </c>
      <c r="R156" s="211">
        <f>Q156*H156</f>
        <v>0</v>
      </c>
      <c r="S156" s="211">
        <v>0.075999999999999998</v>
      </c>
      <c r="T156" s="212">
        <f>S156*H156</f>
        <v>0.85119999999999996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13" t="s">
        <v>89</v>
      </c>
      <c r="AT156" s="213" t="s">
        <v>137</v>
      </c>
      <c r="AU156" s="213" t="s">
        <v>83</v>
      </c>
      <c r="AY156" s="15" t="s">
        <v>135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5" t="s">
        <v>79</v>
      </c>
      <c r="BK156" s="214">
        <f>ROUND(I156*H156,2)</f>
        <v>0</v>
      </c>
      <c r="BL156" s="15" t="s">
        <v>89</v>
      </c>
      <c r="BM156" s="213" t="s">
        <v>232</v>
      </c>
    </row>
    <row r="157" s="2" customFormat="1">
      <c r="A157" s="36"/>
      <c r="B157" s="37"/>
      <c r="C157" s="38"/>
      <c r="D157" s="215" t="s">
        <v>143</v>
      </c>
      <c r="E157" s="38"/>
      <c r="F157" s="216" t="s">
        <v>233</v>
      </c>
      <c r="G157" s="38"/>
      <c r="H157" s="38"/>
      <c r="I157" s="217"/>
      <c r="J157" s="38"/>
      <c r="K157" s="38"/>
      <c r="L157" s="42"/>
      <c r="M157" s="218"/>
      <c r="N157" s="219"/>
      <c r="O157" s="82"/>
      <c r="P157" s="82"/>
      <c r="Q157" s="82"/>
      <c r="R157" s="82"/>
      <c r="S157" s="82"/>
      <c r="T157" s="83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143</v>
      </c>
      <c r="AU157" s="15" t="s">
        <v>83</v>
      </c>
    </row>
    <row r="158" s="13" customFormat="1">
      <c r="A158" s="13"/>
      <c r="B158" s="220"/>
      <c r="C158" s="221"/>
      <c r="D158" s="222" t="s">
        <v>145</v>
      </c>
      <c r="E158" s="223" t="s">
        <v>19</v>
      </c>
      <c r="F158" s="224" t="s">
        <v>234</v>
      </c>
      <c r="G158" s="221"/>
      <c r="H158" s="225">
        <v>1.8</v>
      </c>
      <c r="I158" s="226"/>
      <c r="J158" s="221"/>
      <c r="K158" s="221"/>
      <c r="L158" s="227"/>
      <c r="M158" s="228"/>
      <c r="N158" s="229"/>
      <c r="O158" s="229"/>
      <c r="P158" s="229"/>
      <c r="Q158" s="229"/>
      <c r="R158" s="229"/>
      <c r="S158" s="229"/>
      <c r="T158" s="23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1" t="s">
        <v>145</v>
      </c>
      <c r="AU158" s="231" t="s">
        <v>83</v>
      </c>
      <c r="AV158" s="13" t="s">
        <v>83</v>
      </c>
      <c r="AW158" s="13" t="s">
        <v>35</v>
      </c>
      <c r="AX158" s="13" t="s">
        <v>74</v>
      </c>
      <c r="AY158" s="231" t="s">
        <v>135</v>
      </c>
    </row>
    <row r="159" s="13" customFormat="1">
      <c r="A159" s="13"/>
      <c r="B159" s="220"/>
      <c r="C159" s="221"/>
      <c r="D159" s="222" t="s">
        <v>145</v>
      </c>
      <c r="E159" s="223" t="s">
        <v>19</v>
      </c>
      <c r="F159" s="224" t="s">
        <v>235</v>
      </c>
      <c r="G159" s="221"/>
      <c r="H159" s="225">
        <v>1.8</v>
      </c>
      <c r="I159" s="226"/>
      <c r="J159" s="221"/>
      <c r="K159" s="221"/>
      <c r="L159" s="227"/>
      <c r="M159" s="228"/>
      <c r="N159" s="229"/>
      <c r="O159" s="229"/>
      <c r="P159" s="229"/>
      <c r="Q159" s="229"/>
      <c r="R159" s="229"/>
      <c r="S159" s="229"/>
      <c r="T159" s="23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1" t="s">
        <v>145</v>
      </c>
      <c r="AU159" s="231" t="s">
        <v>83</v>
      </c>
      <c r="AV159" s="13" t="s">
        <v>83</v>
      </c>
      <c r="AW159" s="13" t="s">
        <v>35</v>
      </c>
      <c r="AX159" s="13" t="s">
        <v>74</v>
      </c>
      <c r="AY159" s="231" t="s">
        <v>135</v>
      </c>
    </row>
    <row r="160" s="13" customFormat="1">
      <c r="A160" s="13"/>
      <c r="B160" s="220"/>
      <c r="C160" s="221"/>
      <c r="D160" s="222" t="s">
        <v>145</v>
      </c>
      <c r="E160" s="223" t="s">
        <v>19</v>
      </c>
      <c r="F160" s="224" t="s">
        <v>236</v>
      </c>
      <c r="G160" s="221"/>
      <c r="H160" s="225">
        <v>3.2000000000000002</v>
      </c>
      <c r="I160" s="226"/>
      <c r="J160" s="221"/>
      <c r="K160" s="221"/>
      <c r="L160" s="227"/>
      <c r="M160" s="228"/>
      <c r="N160" s="229"/>
      <c r="O160" s="229"/>
      <c r="P160" s="229"/>
      <c r="Q160" s="229"/>
      <c r="R160" s="229"/>
      <c r="S160" s="229"/>
      <c r="T160" s="23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1" t="s">
        <v>145</v>
      </c>
      <c r="AU160" s="231" t="s">
        <v>83</v>
      </c>
      <c r="AV160" s="13" t="s">
        <v>83</v>
      </c>
      <c r="AW160" s="13" t="s">
        <v>35</v>
      </c>
      <c r="AX160" s="13" t="s">
        <v>74</v>
      </c>
      <c r="AY160" s="231" t="s">
        <v>135</v>
      </c>
    </row>
    <row r="161" s="13" customFormat="1">
      <c r="A161" s="13"/>
      <c r="B161" s="220"/>
      <c r="C161" s="221"/>
      <c r="D161" s="222" t="s">
        <v>145</v>
      </c>
      <c r="E161" s="223" t="s">
        <v>19</v>
      </c>
      <c r="F161" s="224" t="s">
        <v>237</v>
      </c>
      <c r="G161" s="221"/>
      <c r="H161" s="225">
        <v>2.7999999999999998</v>
      </c>
      <c r="I161" s="226"/>
      <c r="J161" s="221"/>
      <c r="K161" s="221"/>
      <c r="L161" s="227"/>
      <c r="M161" s="228"/>
      <c r="N161" s="229"/>
      <c r="O161" s="229"/>
      <c r="P161" s="229"/>
      <c r="Q161" s="229"/>
      <c r="R161" s="229"/>
      <c r="S161" s="229"/>
      <c r="T161" s="23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1" t="s">
        <v>145</v>
      </c>
      <c r="AU161" s="231" t="s">
        <v>83</v>
      </c>
      <c r="AV161" s="13" t="s">
        <v>83</v>
      </c>
      <c r="AW161" s="13" t="s">
        <v>35</v>
      </c>
      <c r="AX161" s="13" t="s">
        <v>74</v>
      </c>
      <c r="AY161" s="231" t="s">
        <v>135</v>
      </c>
    </row>
    <row r="162" s="13" customFormat="1">
      <c r="A162" s="13"/>
      <c r="B162" s="220"/>
      <c r="C162" s="221"/>
      <c r="D162" s="222" t="s">
        <v>145</v>
      </c>
      <c r="E162" s="223" t="s">
        <v>19</v>
      </c>
      <c r="F162" s="224" t="s">
        <v>238</v>
      </c>
      <c r="G162" s="221"/>
      <c r="H162" s="225">
        <v>1.6000000000000001</v>
      </c>
      <c r="I162" s="226"/>
      <c r="J162" s="221"/>
      <c r="K162" s="221"/>
      <c r="L162" s="227"/>
      <c r="M162" s="228"/>
      <c r="N162" s="229"/>
      <c r="O162" s="229"/>
      <c r="P162" s="229"/>
      <c r="Q162" s="229"/>
      <c r="R162" s="229"/>
      <c r="S162" s="229"/>
      <c r="T162" s="23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1" t="s">
        <v>145</v>
      </c>
      <c r="AU162" s="231" t="s">
        <v>83</v>
      </c>
      <c r="AV162" s="13" t="s">
        <v>83</v>
      </c>
      <c r="AW162" s="13" t="s">
        <v>35</v>
      </c>
      <c r="AX162" s="13" t="s">
        <v>74</v>
      </c>
      <c r="AY162" s="231" t="s">
        <v>135</v>
      </c>
    </row>
    <row r="163" s="2" customFormat="1" ht="37.8" customHeight="1">
      <c r="A163" s="36"/>
      <c r="B163" s="37"/>
      <c r="C163" s="202" t="s">
        <v>239</v>
      </c>
      <c r="D163" s="202" t="s">
        <v>137</v>
      </c>
      <c r="E163" s="203" t="s">
        <v>240</v>
      </c>
      <c r="F163" s="204" t="s">
        <v>241</v>
      </c>
      <c r="G163" s="205" t="s">
        <v>140</v>
      </c>
      <c r="H163" s="206">
        <v>4.7000000000000002</v>
      </c>
      <c r="I163" s="207"/>
      <c r="J163" s="208">
        <f>ROUND(I163*H163,2)</f>
        <v>0</v>
      </c>
      <c r="K163" s="204" t="s">
        <v>141</v>
      </c>
      <c r="L163" s="42"/>
      <c r="M163" s="209" t="s">
        <v>19</v>
      </c>
      <c r="N163" s="210" t="s">
        <v>45</v>
      </c>
      <c r="O163" s="82"/>
      <c r="P163" s="211">
        <f>O163*H163</f>
        <v>0</v>
      </c>
      <c r="Q163" s="211">
        <v>0</v>
      </c>
      <c r="R163" s="211">
        <f>Q163*H163</f>
        <v>0</v>
      </c>
      <c r="S163" s="211">
        <v>0.063</v>
      </c>
      <c r="T163" s="212">
        <f>S163*H163</f>
        <v>0.29610000000000003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13" t="s">
        <v>89</v>
      </c>
      <c r="AT163" s="213" t="s">
        <v>137</v>
      </c>
      <c r="AU163" s="213" t="s">
        <v>83</v>
      </c>
      <c r="AY163" s="15" t="s">
        <v>135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5" t="s">
        <v>79</v>
      </c>
      <c r="BK163" s="214">
        <f>ROUND(I163*H163,2)</f>
        <v>0</v>
      </c>
      <c r="BL163" s="15" t="s">
        <v>89</v>
      </c>
      <c r="BM163" s="213" t="s">
        <v>242</v>
      </c>
    </row>
    <row r="164" s="2" customFormat="1">
      <c r="A164" s="36"/>
      <c r="B164" s="37"/>
      <c r="C164" s="38"/>
      <c r="D164" s="215" t="s">
        <v>143</v>
      </c>
      <c r="E164" s="38"/>
      <c r="F164" s="216" t="s">
        <v>243</v>
      </c>
      <c r="G164" s="38"/>
      <c r="H164" s="38"/>
      <c r="I164" s="217"/>
      <c r="J164" s="38"/>
      <c r="K164" s="38"/>
      <c r="L164" s="42"/>
      <c r="M164" s="218"/>
      <c r="N164" s="219"/>
      <c r="O164" s="82"/>
      <c r="P164" s="82"/>
      <c r="Q164" s="82"/>
      <c r="R164" s="82"/>
      <c r="S164" s="82"/>
      <c r="T164" s="83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143</v>
      </c>
      <c r="AU164" s="15" t="s">
        <v>83</v>
      </c>
    </row>
    <row r="165" s="13" customFormat="1">
      <c r="A165" s="13"/>
      <c r="B165" s="220"/>
      <c r="C165" s="221"/>
      <c r="D165" s="222" t="s">
        <v>145</v>
      </c>
      <c r="E165" s="223" t="s">
        <v>19</v>
      </c>
      <c r="F165" s="224" t="s">
        <v>244</v>
      </c>
      <c r="G165" s="221"/>
      <c r="H165" s="225">
        <v>2.6000000000000001</v>
      </c>
      <c r="I165" s="226"/>
      <c r="J165" s="221"/>
      <c r="K165" s="221"/>
      <c r="L165" s="227"/>
      <c r="M165" s="228"/>
      <c r="N165" s="229"/>
      <c r="O165" s="229"/>
      <c r="P165" s="229"/>
      <c r="Q165" s="229"/>
      <c r="R165" s="229"/>
      <c r="S165" s="229"/>
      <c r="T165" s="23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1" t="s">
        <v>145</v>
      </c>
      <c r="AU165" s="231" t="s">
        <v>83</v>
      </c>
      <c r="AV165" s="13" t="s">
        <v>83</v>
      </c>
      <c r="AW165" s="13" t="s">
        <v>35</v>
      </c>
      <c r="AX165" s="13" t="s">
        <v>74</v>
      </c>
      <c r="AY165" s="231" t="s">
        <v>135</v>
      </c>
    </row>
    <row r="166" s="13" customFormat="1">
      <c r="A166" s="13"/>
      <c r="B166" s="220"/>
      <c r="C166" s="221"/>
      <c r="D166" s="222" t="s">
        <v>145</v>
      </c>
      <c r="E166" s="223" t="s">
        <v>19</v>
      </c>
      <c r="F166" s="224" t="s">
        <v>245</v>
      </c>
      <c r="G166" s="221"/>
      <c r="H166" s="225">
        <v>2.1000000000000001</v>
      </c>
      <c r="I166" s="226"/>
      <c r="J166" s="221"/>
      <c r="K166" s="221"/>
      <c r="L166" s="227"/>
      <c r="M166" s="228"/>
      <c r="N166" s="229"/>
      <c r="O166" s="229"/>
      <c r="P166" s="229"/>
      <c r="Q166" s="229"/>
      <c r="R166" s="229"/>
      <c r="S166" s="229"/>
      <c r="T166" s="23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1" t="s">
        <v>145</v>
      </c>
      <c r="AU166" s="231" t="s">
        <v>83</v>
      </c>
      <c r="AV166" s="13" t="s">
        <v>83</v>
      </c>
      <c r="AW166" s="13" t="s">
        <v>35</v>
      </c>
      <c r="AX166" s="13" t="s">
        <v>74</v>
      </c>
      <c r="AY166" s="231" t="s">
        <v>135</v>
      </c>
    </row>
    <row r="167" s="2" customFormat="1" ht="55.5" customHeight="1">
      <c r="A167" s="36"/>
      <c r="B167" s="37"/>
      <c r="C167" s="202" t="s">
        <v>246</v>
      </c>
      <c r="D167" s="202" t="s">
        <v>137</v>
      </c>
      <c r="E167" s="203" t="s">
        <v>247</v>
      </c>
      <c r="F167" s="204" t="s">
        <v>248</v>
      </c>
      <c r="G167" s="205" t="s">
        <v>163</v>
      </c>
      <c r="H167" s="206">
        <v>3.738</v>
      </c>
      <c r="I167" s="207"/>
      <c r="J167" s="208">
        <f>ROUND(I167*H167,2)</f>
        <v>0</v>
      </c>
      <c r="K167" s="204" t="s">
        <v>141</v>
      </c>
      <c r="L167" s="42"/>
      <c r="M167" s="209" t="s">
        <v>19</v>
      </c>
      <c r="N167" s="210" t="s">
        <v>45</v>
      </c>
      <c r="O167" s="82"/>
      <c r="P167" s="211">
        <f>O167*H167</f>
        <v>0</v>
      </c>
      <c r="Q167" s="211">
        <v>0</v>
      </c>
      <c r="R167" s="211">
        <f>Q167*H167</f>
        <v>0</v>
      </c>
      <c r="S167" s="211">
        <v>1.8</v>
      </c>
      <c r="T167" s="212">
        <f>S167*H167</f>
        <v>6.7283999999999997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13" t="s">
        <v>89</v>
      </c>
      <c r="AT167" s="213" t="s">
        <v>137</v>
      </c>
      <c r="AU167" s="213" t="s">
        <v>83</v>
      </c>
      <c r="AY167" s="15" t="s">
        <v>135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5" t="s">
        <v>79</v>
      </c>
      <c r="BK167" s="214">
        <f>ROUND(I167*H167,2)</f>
        <v>0</v>
      </c>
      <c r="BL167" s="15" t="s">
        <v>89</v>
      </c>
      <c r="BM167" s="213" t="s">
        <v>249</v>
      </c>
    </row>
    <row r="168" s="2" customFormat="1">
      <c r="A168" s="36"/>
      <c r="B168" s="37"/>
      <c r="C168" s="38"/>
      <c r="D168" s="215" t="s">
        <v>143</v>
      </c>
      <c r="E168" s="38"/>
      <c r="F168" s="216" t="s">
        <v>250</v>
      </c>
      <c r="G168" s="38"/>
      <c r="H168" s="38"/>
      <c r="I168" s="217"/>
      <c r="J168" s="38"/>
      <c r="K168" s="38"/>
      <c r="L168" s="42"/>
      <c r="M168" s="218"/>
      <c r="N168" s="219"/>
      <c r="O168" s="82"/>
      <c r="P168" s="82"/>
      <c r="Q168" s="82"/>
      <c r="R168" s="82"/>
      <c r="S168" s="82"/>
      <c r="T168" s="83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143</v>
      </c>
      <c r="AU168" s="15" t="s">
        <v>83</v>
      </c>
    </row>
    <row r="169" s="13" customFormat="1">
      <c r="A169" s="13"/>
      <c r="B169" s="220"/>
      <c r="C169" s="221"/>
      <c r="D169" s="222" t="s">
        <v>145</v>
      </c>
      <c r="E169" s="223" t="s">
        <v>19</v>
      </c>
      <c r="F169" s="224" t="s">
        <v>251</v>
      </c>
      <c r="G169" s="221"/>
      <c r="H169" s="225">
        <v>1.296</v>
      </c>
      <c r="I169" s="226"/>
      <c r="J169" s="221"/>
      <c r="K169" s="221"/>
      <c r="L169" s="227"/>
      <c r="M169" s="228"/>
      <c r="N169" s="229"/>
      <c r="O169" s="229"/>
      <c r="P169" s="229"/>
      <c r="Q169" s="229"/>
      <c r="R169" s="229"/>
      <c r="S169" s="229"/>
      <c r="T169" s="23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1" t="s">
        <v>145</v>
      </c>
      <c r="AU169" s="231" t="s">
        <v>83</v>
      </c>
      <c r="AV169" s="13" t="s">
        <v>83</v>
      </c>
      <c r="AW169" s="13" t="s">
        <v>35</v>
      </c>
      <c r="AX169" s="13" t="s">
        <v>74</v>
      </c>
      <c r="AY169" s="231" t="s">
        <v>135</v>
      </c>
    </row>
    <row r="170" s="13" customFormat="1">
      <c r="A170" s="13"/>
      <c r="B170" s="220"/>
      <c r="C170" s="221"/>
      <c r="D170" s="222" t="s">
        <v>145</v>
      </c>
      <c r="E170" s="223" t="s">
        <v>19</v>
      </c>
      <c r="F170" s="224" t="s">
        <v>252</v>
      </c>
      <c r="G170" s="221"/>
      <c r="H170" s="225">
        <v>2.4420000000000002</v>
      </c>
      <c r="I170" s="226"/>
      <c r="J170" s="221"/>
      <c r="K170" s="221"/>
      <c r="L170" s="227"/>
      <c r="M170" s="228"/>
      <c r="N170" s="229"/>
      <c r="O170" s="229"/>
      <c r="P170" s="229"/>
      <c r="Q170" s="229"/>
      <c r="R170" s="229"/>
      <c r="S170" s="229"/>
      <c r="T170" s="23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1" t="s">
        <v>145</v>
      </c>
      <c r="AU170" s="231" t="s">
        <v>83</v>
      </c>
      <c r="AV170" s="13" t="s">
        <v>83</v>
      </c>
      <c r="AW170" s="13" t="s">
        <v>35</v>
      </c>
      <c r="AX170" s="13" t="s">
        <v>74</v>
      </c>
      <c r="AY170" s="231" t="s">
        <v>135</v>
      </c>
    </row>
    <row r="171" s="2" customFormat="1" ht="44.25" customHeight="1">
      <c r="A171" s="36"/>
      <c r="B171" s="37"/>
      <c r="C171" s="202" t="s">
        <v>253</v>
      </c>
      <c r="D171" s="202" t="s">
        <v>137</v>
      </c>
      <c r="E171" s="203" t="s">
        <v>254</v>
      </c>
      <c r="F171" s="204" t="s">
        <v>255</v>
      </c>
      <c r="G171" s="205" t="s">
        <v>170</v>
      </c>
      <c r="H171" s="206">
        <v>1.4199999999999999</v>
      </c>
      <c r="I171" s="207"/>
      <c r="J171" s="208">
        <f>ROUND(I171*H171,2)</f>
        <v>0</v>
      </c>
      <c r="K171" s="204" t="s">
        <v>141</v>
      </c>
      <c r="L171" s="42"/>
      <c r="M171" s="209" t="s">
        <v>19</v>
      </c>
      <c r="N171" s="210" t="s">
        <v>45</v>
      </c>
      <c r="O171" s="82"/>
      <c r="P171" s="211">
        <f>O171*H171</f>
        <v>0</v>
      </c>
      <c r="Q171" s="211">
        <v>0.00142</v>
      </c>
      <c r="R171" s="211">
        <f>Q171*H171</f>
        <v>0.0020163999999999998</v>
      </c>
      <c r="S171" s="211">
        <v>0.029000000000000001</v>
      </c>
      <c r="T171" s="212">
        <f>S171*H171</f>
        <v>0.041180000000000001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13" t="s">
        <v>89</v>
      </c>
      <c r="AT171" s="213" t="s">
        <v>137</v>
      </c>
      <c r="AU171" s="213" t="s">
        <v>83</v>
      </c>
      <c r="AY171" s="15" t="s">
        <v>135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5" t="s">
        <v>79</v>
      </c>
      <c r="BK171" s="214">
        <f>ROUND(I171*H171,2)</f>
        <v>0</v>
      </c>
      <c r="BL171" s="15" t="s">
        <v>89</v>
      </c>
      <c r="BM171" s="213" t="s">
        <v>256</v>
      </c>
    </row>
    <row r="172" s="2" customFormat="1">
      <c r="A172" s="36"/>
      <c r="B172" s="37"/>
      <c r="C172" s="38"/>
      <c r="D172" s="215" t="s">
        <v>143</v>
      </c>
      <c r="E172" s="38"/>
      <c r="F172" s="216" t="s">
        <v>257</v>
      </c>
      <c r="G172" s="38"/>
      <c r="H172" s="38"/>
      <c r="I172" s="217"/>
      <c r="J172" s="38"/>
      <c r="K172" s="38"/>
      <c r="L172" s="42"/>
      <c r="M172" s="218"/>
      <c r="N172" s="219"/>
      <c r="O172" s="82"/>
      <c r="P172" s="82"/>
      <c r="Q172" s="82"/>
      <c r="R172" s="82"/>
      <c r="S172" s="82"/>
      <c r="T172" s="83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143</v>
      </c>
      <c r="AU172" s="15" t="s">
        <v>83</v>
      </c>
    </row>
    <row r="173" s="13" customFormat="1">
      <c r="A173" s="13"/>
      <c r="B173" s="220"/>
      <c r="C173" s="221"/>
      <c r="D173" s="222" t="s">
        <v>145</v>
      </c>
      <c r="E173" s="223" t="s">
        <v>19</v>
      </c>
      <c r="F173" s="224" t="s">
        <v>258</v>
      </c>
      <c r="G173" s="221"/>
      <c r="H173" s="225">
        <v>1.4199999999999999</v>
      </c>
      <c r="I173" s="226"/>
      <c r="J173" s="221"/>
      <c r="K173" s="221"/>
      <c r="L173" s="227"/>
      <c r="M173" s="228"/>
      <c r="N173" s="229"/>
      <c r="O173" s="229"/>
      <c r="P173" s="229"/>
      <c r="Q173" s="229"/>
      <c r="R173" s="229"/>
      <c r="S173" s="229"/>
      <c r="T173" s="23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1" t="s">
        <v>145</v>
      </c>
      <c r="AU173" s="231" t="s">
        <v>83</v>
      </c>
      <c r="AV173" s="13" t="s">
        <v>83</v>
      </c>
      <c r="AW173" s="13" t="s">
        <v>35</v>
      </c>
      <c r="AX173" s="13" t="s">
        <v>79</v>
      </c>
      <c r="AY173" s="231" t="s">
        <v>135</v>
      </c>
    </row>
    <row r="174" s="2" customFormat="1" ht="37.8" customHeight="1">
      <c r="A174" s="36"/>
      <c r="B174" s="37"/>
      <c r="C174" s="202" t="s">
        <v>8</v>
      </c>
      <c r="D174" s="202" t="s">
        <v>137</v>
      </c>
      <c r="E174" s="203" t="s">
        <v>259</v>
      </c>
      <c r="F174" s="204" t="s">
        <v>260</v>
      </c>
      <c r="G174" s="205" t="s">
        <v>140</v>
      </c>
      <c r="H174" s="206">
        <v>195.59999999999999</v>
      </c>
      <c r="I174" s="207"/>
      <c r="J174" s="208">
        <f>ROUND(I174*H174,2)</f>
        <v>0</v>
      </c>
      <c r="K174" s="204" t="s">
        <v>141</v>
      </c>
      <c r="L174" s="42"/>
      <c r="M174" s="209" t="s">
        <v>19</v>
      </c>
      <c r="N174" s="210" t="s">
        <v>45</v>
      </c>
      <c r="O174" s="82"/>
      <c r="P174" s="211">
        <f>O174*H174</f>
        <v>0</v>
      </c>
      <c r="Q174" s="211">
        <v>0</v>
      </c>
      <c r="R174" s="211">
        <f>Q174*H174</f>
        <v>0</v>
      </c>
      <c r="S174" s="211">
        <v>0.045999999999999999</v>
      </c>
      <c r="T174" s="212">
        <f>S174*H174</f>
        <v>8.9976000000000003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13" t="s">
        <v>89</v>
      </c>
      <c r="AT174" s="213" t="s">
        <v>137</v>
      </c>
      <c r="AU174" s="213" t="s">
        <v>83</v>
      </c>
      <c r="AY174" s="15" t="s">
        <v>135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5" t="s">
        <v>79</v>
      </c>
      <c r="BK174" s="214">
        <f>ROUND(I174*H174,2)</f>
        <v>0</v>
      </c>
      <c r="BL174" s="15" t="s">
        <v>89</v>
      </c>
      <c r="BM174" s="213" t="s">
        <v>261</v>
      </c>
    </row>
    <row r="175" s="2" customFormat="1">
      <c r="A175" s="36"/>
      <c r="B175" s="37"/>
      <c r="C175" s="38"/>
      <c r="D175" s="215" t="s">
        <v>143</v>
      </c>
      <c r="E175" s="38"/>
      <c r="F175" s="216" t="s">
        <v>262</v>
      </c>
      <c r="G175" s="38"/>
      <c r="H175" s="38"/>
      <c r="I175" s="217"/>
      <c r="J175" s="38"/>
      <c r="K175" s="38"/>
      <c r="L175" s="42"/>
      <c r="M175" s="218"/>
      <c r="N175" s="219"/>
      <c r="O175" s="82"/>
      <c r="P175" s="82"/>
      <c r="Q175" s="82"/>
      <c r="R175" s="82"/>
      <c r="S175" s="82"/>
      <c r="T175" s="83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143</v>
      </c>
      <c r="AU175" s="15" t="s">
        <v>83</v>
      </c>
    </row>
    <row r="176" s="13" customFormat="1">
      <c r="A176" s="13"/>
      <c r="B176" s="220"/>
      <c r="C176" s="221"/>
      <c r="D176" s="222" t="s">
        <v>145</v>
      </c>
      <c r="E176" s="223" t="s">
        <v>19</v>
      </c>
      <c r="F176" s="224" t="s">
        <v>263</v>
      </c>
      <c r="G176" s="221"/>
      <c r="H176" s="225">
        <v>29.324999999999999</v>
      </c>
      <c r="I176" s="226"/>
      <c r="J176" s="221"/>
      <c r="K176" s="221"/>
      <c r="L176" s="227"/>
      <c r="M176" s="228"/>
      <c r="N176" s="229"/>
      <c r="O176" s="229"/>
      <c r="P176" s="229"/>
      <c r="Q176" s="229"/>
      <c r="R176" s="229"/>
      <c r="S176" s="229"/>
      <c r="T176" s="23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1" t="s">
        <v>145</v>
      </c>
      <c r="AU176" s="231" t="s">
        <v>83</v>
      </c>
      <c r="AV176" s="13" t="s">
        <v>83</v>
      </c>
      <c r="AW176" s="13" t="s">
        <v>35</v>
      </c>
      <c r="AX176" s="13" t="s">
        <v>74</v>
      </c>
      <c r="AY176" s="231" t="s">
        <v>135</v>
      </c>
    </row>
    <row r="177" s="13" customFormat="1">
      <c r="A177" s="13"/>
      <c r="B177" s="220"/>
      <c r="C177" s="221"/>
      <c r="D177" s="222" t="s">
        <v>145</v>
      </c>
      <c r="E177" s="223" t="s">
        <v>19</v>
      </c>
      <c r="F177" s="224" t="s">
        <v>264</v>
      </c>
      <c r="G177" s="221"/>
      <c r="H177" s="225">
        <v>39</v>
      </c>
      <c r="I177" s="226"/>
      <c r="J177" s="221"/>
      <c r="K177" s="221"/>
      <c r="L177" s="227"/>
      <c r="M177" s="228"/>
      <c r="N177" s="229"/>
      <c r="O177" s="229"/>
      <c r="P177" s="229"/>
      <c r="Q177" s="229"/>
      <c r="R177" s="229"/>
      <c r="S177" s="229"/>
      <c r="T177" s="23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1" t="s">
        <v>145</v>
      </c>
      <c r="AU177" s="231" t="s">
        <v>83</v>
      </c>
      <c r="AV177" s="13" t="s">
        <v>83</v>
      </c>
      <c r="AW177" s="13" t="s">
        <v>35</v>
      </c>
      <c r="AX177" s="13" t="s">
        <v>74</v>
      </c>
      <c r="AY177" s="231" t="s">
        <v>135</v>
      </c>
    </row>
    <row r="178" s="13" customFormat="1">
      <c r="A178" s="13"/>
      <c r="B178" s="220"/>
      <c r="C178" s="221"/>
      <c r="D178" s="222" t="s">
        <v>145</v>
      </c>
      <c r="E178" s="223" t="s">
        <v>19</v>
      </c>
      <c r="F178" s="224" t="s">
        <v>265</v>
      </c>
      <c r="G178" s="221"/>
      <c r="H178" s="225">
        <v>37.575000000000003</v>
      </c>
      <c r="I178" s="226"/>
      <c r="J178" s="221"/>
      <c r="K178" s="221"/>
      <c r="L178" s="227"/>
      <c r="M178" s="228"/>
      <c r="N178" s="229"/>
      <c r="O178" s="229"/>
      <c r="P178" s="229"/>
      <c r="Q178" s="229"/>
      <c r="R178" s="229"/>
      <c r="S178" s="229"/>
      <c r="T178" s="23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1" t="s">
        <v>145</v>
      </c>
      <c r="AU178" s="231" t="s">
        <v>83</v>
      </c>
      <c r="AV178" s="13" t="s">
        <v>83</v>
      </c>
      <c r="AW178" s="13" t="s">
        <v>35</v>
      </c>
      <c r="AX178" s="13" t="s">
        <v>74</v>
      </c>
      <c r="AY178" s="231" t="s">
        <v>135</v>
      </c>
    </row>
    <row r="179" s="13" customFormat="1">
      <c r="A179" s="13"/>
      <c r="B179" s="220"/>
      <c r="C179" s="221"/>
      <c r="D179" s="222" t="s">
        <v>145</v>
      </c>
      <c r="E179" s="223" t="s">
        <v>19</v>
      </c>
      <c r="F179" s="224" t="s">
        <v>266</v>
      </c>
      <c r="G179" s="221"/>
      <c r="H179" s="225">
        <v>12.15</v>
      </c>
      <c r="I179" s="226"/>
      <c r="J179" s="221"/>
      <c r="K179" s="221"/>
      <c r="L179" s="227"/>
      <c r="M179" s="228"/>
      <c r="N179" s="229"/>
      <c r="O179" s="229"/>
      <c r="P179" s="229"/>
      <c r="Q179" s="229"/>
      <c r="R179" s="229"/>
      <c r="S179" s="229"/>
      <c r="T179" s="23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1" t="s">
        <v>145</v>
      </c>
      <c r="AU179" s="231" t="s">
        <v>83</v>
      </c>
      <c r="AV179" s="13" t="s">
        <v>83</v>
      </c>
      <c r="AW179" s="13" t="s">
        <v>35</v>
      </c>
      <c r="AX179" s="13" t="s">
        <v>74</v>
      </c>
      <c r="AY179" s="231" t="s">
        <v>135</v>
      </c>
    </row>
    <row r="180" s="13" customFormat="1">
      <c r="A180" s="13"/>
      <c r="B180" s="220"/>
      <c r="C180" s="221"/>
      <c r="D180" s="222" t="s">
        <v>145</v>
      </c>
      <c r="E180" s="223" t="s">
        <v>19</v>
      </c>
      <c r="F180" s="224" t="s">
        <v>267</v>
      </c>
      <c r="G180" s="221"/>
      <c r="H180" s="225">
        <v>27.675000000000001</v>
      </c>
      <c r="I180" s="226"/>
      <c r="J180" s="221"/>
      <c r="K180" s="221"/>
      <c r="L180" s="227"/>
      <c r="M180" s="228"/>
      <c r="N180" s="229"/>
      <c r="O180" s="229"/>
      <c r="P180" s="229"/>
      <c r="Q180" s="229"/>
      <c r="R180" s="229"/>
      <c r="S180" s="229"/>
      <c r="T180" s="23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1" t="s">
        <v>145</v>
      </c>
      <c r="AU180" s="231" t="s">
        <v>83</v>
      </c>
      <c r="AV180" s="13" t="s">
        <v>83</v>
      </c>
      <c r="AW180" s="13" t="s">
        <v>35</v>
      </c>
      <c r="AX180" s="13" t="s">
        <v>74</v>
      </c>
      <c r="AY180" s="231" t="s">
        <v>135</v>
      </c>
    </row>
    <row r="181" s="13" customFormat="1">
      <c r="A181" s="13"/>
      <c r="B181" s="220"/>
      <c r="C181" s="221"/>
      <c r="D181" s="222" t="s">
        <v>145</v>
      </c>
      <c r="E181" s="223" t="s">
        <v>19</v>
      </c>
      <c r="F181" s="224" t="s">
        <v>268</v>
      </c>
      <c r="G181" s="221"/>
      <c r="H181" s="225">
        <v>32.174999999999997</v>
      </c>
      <c r="I181" s="226"/>
      <c r="J181" s="221"/>
      <c r="K181" s="221"/>
      <c r="L181" s="227"/>
      <c r="M181" s="228"/>
      <c r="N181" s="229"/>
      <c r="O181" s="229"/>
      <c r="P181" s="229"/>
      <c r="Q181" s="229"/>
      <c r="R181" s="229"/>
      <c r="S181" s="229"/>
      <c r="T181" s="23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1" t="s">
        <v>145</v>
      </c>
      <c r="AU181" s="231" t="s">
        <v>83</v>
      </c>
      <c r="AV181" s="13" t="s">
        <v>83</v>
      </c>
      <c r="AW181" s="13" t="s">
        <v>35</v>
      </c>
      <c r="AX181" s="13" t="s">
        <v>74</v>
      </c>
      <c r="AY181" s="231" t="s">
        <v>135</v>
      </c>
    </row>
    <row r="182" s="13" customFormat="1">
      <c r="A182" s="13"/>
      <c r="B182" s="220"/>
      <c r="C182" s="221"/>
      <c r="D182" s="222" t="s">
        <v>145</v>
      </c>
      <c r="E182" s="223" t="s">
        <v>19</v>
      </c>
      <c r="F182" s="224" t="s">
        <v>269</v>
      </c>
      <c r="G182" s="221"/>
      <c r="H182" s="225">
        <v>9</v>
      </c>
      <c r="I182" s="226"/>
      <c r="J182" s="221"/>
      <c r="K182" s="221"/>
      <c r="L182" s="227"/>
      <c r="M182" s="228"/>
      <c r="N182" s="229"/>
      <c r="O182" s="229"/>
      <c r="P182" s="229"/>
      <c r="Q182" s="229"/>
      <c r="R182" s="229"/>
      <c r="S182" s="229"/>
      <c r="T182" s="23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1" t="s">
        <v>145</v>
      </c>
      <c r="AU182" s="231" t="s">
        <v>83</v>
      </c>
      <c r="AV182" s="13" t="s">
        <v>83</v>
      </c>
      <c r="AW182" s="13" t="s">
        <v>35</v>
      </c>
      <c r="AX182" s="13" t="s">
        <v>74</v>
      </c>
      <c r="AY182" s="231" t="s">
        <v>135</v>
      </c>
    </row>
    <row r="183" s="13" customFormat="1">
      <c r="A183" s="13"/>
      <c r="B183" s="220"/>
      <c r="C183" s="221"/>
      <c r="D183" s="222" t="s">
        <v>145</v>
      </c>
      <c r="E183" s="223" t="s">
        <v>19</v>
      </c>
      <c r="F183" s="224" t="s">
        <v>270</v>
      </c>
      <c r="G183" s="221"/>
      <c r="H183" s="225">
        <v>8.6999999999999993</v>
      </c>
      <c r="I183" s="226"/>
      <c r="J183" s="221"/>
      <c r="K183" s="221"/>
      <c r="L183" s="227"/>
      <c r="M183" s="228"/>
      <c r="N183" s="229"/>
      <c r="O183" s="229"/>
      <c r="P183" s="229"/>
      <c r="Q183" s="229"/>
      <c r="R183" s="229"/>
      <c r="S183" s="229"/>
      <c r="T183" s="23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1" t="s">
        <v>145</v>
      </c>
      <c r="AU183" s="231" t="s">
        <v>83</v>
      </c>
      <c r="AV183" s="13" t="s">
        <v>83</v>
      </c>
      <c r="AW183" s="13" t="s">
        <v>35</v>
      </c>
      <c r="AX183" s="13" t="s">
        <v>74</v>
      </c>
      <c r="AY183" s="231" t="s">
        <v>135</v>
      </c>
    </row>
    <row r="184" s="2" customFormat="1" ht="37.8" customHeight="1">
      <c r="A184" s="36"/>
      <c r="B184" s="37"/>
      <c r="C184" s="202" t="s">
        <v>271</v>
      </c>
      <c r="D184" s="202" t="s">
        <v>137</v>
      </c>
      <c r="E184" s="203" t="s">
        <v>272</v>
      </c>
      <c r="F184" s="204" t="s">
        <v>273</v>
      </c>
      <c r="G184" s="205" t="s">
        <v>140</v>
      </c>
      <c r="H184" s="206">
        <v>81.983000000000004</v>
      </c>
      <c r="I184" s="207"/>
      <c r="J184" s="208">
        <f>ROUND(I184*H184,2)</f>
        <v>0</v>
      </c>
      <c r="K184" s="204" t="s">
        <v>141</v>
      </c>
      <c r="L184" s="42"/>
      <c r="M184" s="209" t="s">
        <v>19</v>
      </c>
      <c r="N184" s="210" t="s">
        <v>45</v>
      </c>
      <c r="O184" s="82"/>
      <c r="P184" s="211">
        <f>O184*H184</f>
        <v>0</v>
      </c>
      <c r="Q184" s="211">
        <v>0</v>
      </c>
      <c r="R184" s="211">
        <f>Q184*H184</f>
        <v>0</v>
      </c>
      <c r="S184" s="211">
        <v>0.068000000000000005</v>
      </c>
      <c r="T184" s="212">
        <f>S184*H184</f>
        <v>5.5748440000000006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13" t="s">
        <v>89</v>
      </c>
      <c r="AT184" s="213" t="s">
        <v>137</v>
      </c>
      <c r="AU184" s="213" t="s">
        <v>83</v>
      </c>
      <c r="AY184" s="15" t="s">
        <v>135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5" t="s">
        <v>79</v>
      </c>
      <c r="BK184" s="214">
        <f>ROUND(I184*H184,2)</f>
        <v>0</v>
      </c>
      <c r="BL184" s="15" t="s">
        <v>89</v>
      </c>
      <c r="BM184" s="213" t="s">
        <v>274</v>
      </c>
    </row>
    <row r="185" s="2" customFormat="1">
      <c r="A185" s="36"/>
      <c r="B185" s="37"/>
      <c r="C185" s="38"/>
      <c r="D185" s="215" t="s">
        <v>143</v>
      </c>
      <c r="E185" s="38"/>
      <c r="F185" s="216" t="s">
        <v>275</v>
      </c>
      <c r="G185" s="38"/>
      <c r="H185" s="38"/>
      <c r="I185" s="217"/>
      <c r="J185" s="38"/>
      <c r="K185" s="38"/>
      <c r="L185" s="42"/>
      <c r="M185" s="218"/>
      <c r="N185" s="219"/>
      <c r="O185" s="82"/>
      <c r="P185" s="82"/>
      <c r="Q185" s="82"/>
      <c r="R185" s="82"/>
      <c r="S185" s="82"/>
      <c r="T185" s="83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143</v>
      </c>
      <c r="AU185" s="15" t="s">
        <v>83</v>
      </c>
    </row>
    <row r="186" s="13" customFormat="1">
      <c r="A186" s="13"/>
      <c r="B186" s="220"/>
      <c r="C186" s="221"/>
      <c r="D186" s="222" t="s">
        <v>145</v>
      </c>
      <c r="E186" s="223" t="s">
        <v>19</v>
      </c>
      <c r="F186" s="224" t="s">
        <v>276</v>
      </c>
      <c r="G186" s="221"/>
      <c r="H186" s="225">
        <v>26.475000000000001</v>
      </c>
      <c r="I186" s="226"/>
      <c r="J186" s="221"/>
      <c r="K186" s="221"/>
      <c r="L186" s="227"/>
      <c r="M186" s="228"/>
      <c r="N186" s="229"/>
      <c r="O186" s="229"/>
      <c r="P186" s="229"/>
      <c r="Q186" s="229"/>
      <c r="R186" s="229"/>
      <c r="S186" s="229"/>
      <c r="T186" s="23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1" t="s">
        <v>145</v>
      </c>
      <c r="AU186" s="231" t="s">
        <v>83</v>
      </c>
      <c r="AV186" s="13" t="s">
        <v>83</v>
      </c>
      <c r="AW186" s="13" t="s">
        <v>35</v>
      </c>
      <c r="AX186" s="13" t="s">
        <v>74</v>
      </c>
      <c r="AY186" s="231" t="s">
        <v>135</v>
      </c>
    </row>
    <row r="187" s="13" customFormat="1">
      <c r="A187" s="13"/>
      <c r="B187" s="220"/>
      <c r="C187" s="221"/>
      <c r="D187" s="222" t="s">
        <v>145</v>
      </c>
      <c r="E187" s="223" t="s">
        <v>19</v>
      </c>
      <c r="F187" s="224" t="s">
        <v>277</v>
      </c>
      <c r="G187" s="221"/>
      <c r="H187" s="225">
        <v>14.033</v>
      </c>
      <c r="I187" s="226"/>
      <c r="J187" s="221"/>
      <c r="K187" s="221"/>
      <c r="L187" s="227"/>
      <c r="M187" s="228"/>
      <c r="N187" s="229"/>
      <c r="O187" s="229"/>
      <c r="P187" s="229"/>
      <c r="Q187" s="229"/>
      <c r="R187" s="229"/>
      <c r="S187" s="229"/>
      <c r="T187" s="23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1" t="s">
        <v>145</v>
      </c>
      <c r="AU187" s="231" t="s">
        <v>83</v>
      </c>
      <c r="AV187" s="13" t="s">
        <v>83</v>
      </c>
      <c r="AW187" s="13" t="s">
        <v>35</v>
      </c>
      <c r="AX187" s="13" t="s">
        <v>74</v>
      </c>
      <c r="AY187" s="231" t="s">
        <v>135</v>
      </c>
    </row>
    <row r="188" s="13" customFormat="1">
      <c r="A188" s="13"/>
      <c r="B188" s="220"/>
      <c r="C188" s="221"/>
      <c r="D188" s="222" t="s">
        <v>145</v>
      </c>
      <c r="E188" s="223" t="s">
        <v>19</v>
      </c>
      <c r="F188" s="224" t="s">
        <v>278</v>
      </c>
      <c r="G188" s="221"/>
      <c r="H188" s="225">
        <v>13.800000000000001</v>
      </c>
      <c r="I188" s="226"/>
      <c r="J188" s="221"/>
      <c r="K188" s="221"/>
      <c r="L188" s="227"/>
      <c r="M188" s="228"/>
      <c r="N188" s="229"/>
      <c r="O188" s="229"/>
      <c r="P188" s="229"/>
      <c r="Q188" s="229"/>
      <c r="R188" s="229"/>
      <c r="S188" s="229"/>
      <c r="T188" s="23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1" t="s">
        <v>145</v>
      </c>
      <c r="AU188" s="231" t="s">
        <v>83</v>
      </c>
      <c r="AV188" s="13" t="s">
        <v>83</v>
      </c>
      <c r="AW188" s="13" t="s">
        <v>35</v>
      </c>
      <c r="AX188" s="13" t="s">
        <v>74</v>
      </c>
      <c r="AY188" s="231" t="s">
        <v>135</v>
      </c>
    </row>
    <row r="189" s="13" customFormat="1">
      <c r="A189" s="13"/>
      <c r="B189" s="220"/>
      <c r="C189" s="221"/>
      <c r="D189" s="222" t="s">
        <v>145</v>
      </c>
      <c r="E189" s="223" t="s">
        <v>19</v>
      </c>
      <c r="F189" s="224" t="s">
        <v>267</v>
      </c>
      <c r="G189" s="221"/>
      <c r="H189" s="225">
        <v>27.675000000000001</v>
      </c>
      <c r="I189" s="226"/>
      <c r="J189" s="221"/>
      <c r="K189" s="221"/>
      <c r="L189" s="227"/>
      <c r="M189" s="228"/>
      <c r="N189" s="229"/>
      <c r="O189" s="229"/>
      <c r="P189" s="229"/>
      <c r="Q189" s="229"/>
      <c r="R189" s="229"/>
      <c r="S189" s="229"/>
      <c r="T189" s="23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1" t="s">
        <v>145</v>
      </c>
      <c r="AU189" s="231" t="s">
        <v>83</v>
      </c>
      <c r="AV189" s="13" t="s">
        <v>83</v>
      </c>
      <c r="AW189" s="13" t="s">
        <v>35</v>
      </c>
      <c r="AX189" s="13" t="s">
        <v>74</v>
      </c>
      <c r="AY189" s="231" t="s">
        <v>135</v>
      </c>
    </row>
    <row r="190" s="12" customFormat="1" ht="22.8" customHeight="1">
      <c r="A190" s="12"/>
      <c r="B190" s="186"/>
      <c r="C190" s="187"/>
      <c r="D190" s="188" t="s">
        <v>73</v>
      </c>
      <c r="E190" s="200" t="s">
        <v>279</v>
      </c>
      <c r="F190" s="200" t="s">
        <v>280</v>
      </c>
      <c r="G190" s="187"/>
      <c r="H190" s="187"/>
      <c r="I190" s="190"/>
      <c r="J190" s="201">
        <f>BK190</f>
        <v>0</v>
      </c>
      <c r="K190" s="187"/>
      <c r="L190" s="192"/>
      <c r="M190" s="193"/>
      <c r="N190" s="194"/>
      <c r="O190" s="194"/>
      <c r="P190" s="195">
        <f>SUM(P191:P219)</f>
        <v>0</v>
      </c>
      <c r="Q190" s="194"/>
      <c r="R190" s="195">
        <f>SUM(R191:R219)</f>
        <v>0</v>
      </c>
      <c r="S190" s="194"/>
      <c r="T190" s="196">
        <f>SUM(T191:T219)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97" t="s">
        <v>79</v>
      </c>
      <c r="AT190" s="198" t="s">
        <v>73</v>
      </c>
      <c r="AU190" s="198" t="s">
        <v>79</v>
      </c>
      <c r="AY190" s="197" t="s">
        <v>135</v>
      </c>
      <c r="BK190" s="199">
        <f>SUM(BK191:BK219)</f>
        <v>0</v>
      </c>
    </row>
    <row r="191" s="2" customFormat="1" ht="37.8" customHeight="1">
      <c r="A191" s="36"/>
      <c r="B191" s="37"/>
      <c r="C191" s="202" t="s">
        <v>281</v>
      </c>
      <c r="D191" s="202" t="s">
        <v>137</v>
      </c>
      <c r="E191" s="203" t="s">
        <v>282</v>
      </c>
      <c r="F191" s="204" t="s">
        <v>283</v>
      </c>
      <c r="G191" s="205" t="s">
        <v>284</v>
      </c>
      <c r="H191" s="206">
        <v>138.92400000000001</v>
      </c>
      <c r="I191" s="207"/>
      <c r="J191" s="208">
        <f>ROUND(I191*H191,2)</f>
        <v>0</v>
      </c>
      <c r="K191" s="204" t="s">
        <v>141</v>
      </c>
      <c r="L191" s="42"/>
      <c r="M191" s="209" t="s">
        <v>19</v>
      </c>
      <c r="N191" s="210" t="s">
        <v>45</v>
      </c>
      <c r="O191" s="82"/>
      <c r="P191" s="211">
        <f>O191*H191</f>
        <v>0</v>
      </c>
      <c r="Q191" s="211">
        <v>0</v>
      </c>
      <c r="R191" s="211">
        <f>Q191*H191</f>
        <v>0</v>
      </c>
      <c r="S191" s="211">
        <v>0</v>
      </c>
      <c r="T191" s="212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13" t="s">
        <v>89</v>
      </c>
      <c r="AT191" s="213" t="s">
        <v>137</v>
      </c>
      <c r="AU191" s="213" t="s">
        <v>83</v>
      </c>
      <c r="AY191" s="15" t="s">
        <v>135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5" t="s">
        <v>79</v>
      </c>
      <c r="BK191" s="214">
        <f>ROUND(I191*H191,2)</f>
        <v>0</v>
      </c>
      <c r="BL191" s="15" t="s">
        <v>89</v>
      </c>
      <c r="BM191" s="213" t="s">
        <v>285</v>
      </c>
    </row>
    <row r="192" s="2" customFormat="1">
      <c r="A192" s="36"/>
      <c r="B192" s="37"/>
      <c r="C192" s="38"/>
      <c r="D192" s="215" t="s">
        <v>143</v>
      </c>
      <c r="E192" s="38"/>
      <c r="F192" s="216" t="s">
        <v>286</v>
      </c>
      <c r="G192" s="38"/>
      <c r="H192" s="38"/>
      <c r="I192" s="217"/>
      <c r="J192" s="38"/>
      <c r="K192" s="38"/>
      <c r="L192" s="42"/>
      <c r="M192" s="218"/>
      <c r="N192" s="219"/>
      <c r="O192" s="82"/>
      <c r="P192" s="82"/>
      <c r="Q192" s="82"/>
      <c r="R192" s="82"/>
      <c r="S192" s="82"/>
      <c r="T192" s="83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143</v>
      </c>
      <c r="AU192" s="15" t="s">
        <v>83</v>
      </c>
    </row>
    <row r="193" s="2" customFormat="1" ht="33" customHeight="1">
      <c r="A193" s="36"/>
      <c r="B193" s="37"/>
      <c r="C193" s="202" t="s">
        <v>287</v>
      </c>
      <c r="D193" s="202" t="s">
        <v>137</v>
      </c>
      <c r="E193" s="203" t="s">
        <v>288</v>
      </c>
      <c r="F193" s="204" t="s">
        <v>289</v>
      </c>
      <c r="G193" s="205" t="s">
        <v>284</v>
      </c>
      <c r="H193" s="206">
        <v>138.92400000000001</v>
      </c>
      <c r="I193" s="207"/>
      <c r="J193" s="208">
        <f>ROUND(I193*H193,2)</f>
        <v>0</v>
      </c>
      <c r="K193" s="204" t="s">
        <v>141</v>
      </c>
      <c r="L193" s="42"/>
      <c r="M193" s="209" t="s">
        <v>19</v>
      </c>
      <c r="N193" s="210" t="s">
        <v>45</v>
      </c>
      <c r="O193" s="82"/>
      <c r="P193" s="211">
        <f>O193*H193</f>
        <v>0</v>
      </c>
      <c r="Q193" s="211">
        <v>0</v>
      </c>
      <c r="R193" s="211">
        <f>Q193*H193</f>
        <v>0</v>
      </c>
      <c r="S193" s="211">
        <v>0</v>
      </c>
      <c r="T193" s="212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13" t="s">
        <v>89</v>
      </c>
      <c r="AT193" s="213" t="s">
        <v>137</v>
      </c>
      <c r="AU193" s="213" t="s">
        <v>83</v>
      </c>
      <c r="AY193" s="15" t="s">
        <v>135</v>
      </c>
      <c r="BE193" s="214">
        <f>IF(N193="základní",J193,0)</f>
        <v>0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15" t="s">
        <v>79</v>
      </c>
      <c r="BK193" s="214">
        <f>ROUND(I193*H193,2)</f>
        <v>0</v>
      </c>
      <c r="BL193" s="15" t="s">
        <v>89</v>
      </c>
      <c r="BM193" s="213" t="s">
        <v>290</v>
      </c>
    </row>
    <row r="194" s="2" customFormat="1">
      <c r="A194" s="36"/>
      <c r="B194" s="37"/>
      <c r="C194" s="38"/>
      <c r="D194" s="215" t="s">
        <v>143</v>
      </c>
      <c r="E194" s="38"/>
      <c r="F194" s="216" t="s">
        <v>291</v>
      </c>
      <c r="G194" s="38"/>
      <c r="H194" s="38"/>
      <c r="I194" s="217"/>
      <c r="J194" s="38"/>
      <c r="K194" s="38"/>
      <c r="L194" s="42"/>
      <c r="M194" s="218"/>
      <c r="N194" s="219"/>
      <c r="O194" s="82"/>
      <c r="P194" s="82"/>
      <c r="Q194" s="82"/>
      <c r="R194" s="82"/>
      <c r="S194" s="82"/>
      <c r="T194" s="83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143</v>
      </c>
      <c r="AU194" s="15" t="s">
        <v>83</v>
      </c>
    </row>
    <row r="195" s="2" customFormat="1" ht="44.25" customHeight="1">
      <c r="A195" s="36"/>
      <c r="B195" s="37"/>
      <c r="C195" s="202" t="s">
        <v>292</v>
      </c>
      <c r="D195" s="202" t="s">
        <v>137</v>
      </c>
      <c r="E195" s="203" t="s">
        <v>293</v>
      </c>
      <c r="F195" s="204" t="s">
        <v>294</v>
      </c>
      <c r="G195" s="205" t="s">
        <v>284</v>
      </c>
      <c r="H195" s="206">
        <v>2083.8600000000001</v>
      </c>
      <c r="I195" s="207"/>
      <c r="J195" s="208">
        <f>ROUND(I195*H195,2)</f>
        <v>0</v>
      </c>
      <c r="K195" s="204" t="s">
        <v>141</v>
      </c>
      <c r="L195" s="42"/>
      <c r="M195" s="209" t="s">
        <v>19</v>
      </c>
      <c r="N195" s="210" t="s">
        <v>45</v>
      </c>
      <c r="O195" s="82"/>
      <c r="P195" s="211">
        <f>O195*H195</f>
        <v>0</v>
      </c>
      <c r="Q195" s="211">
        <v>0</v>
      </c>
      <c r="R195" s="211">
        <f>Q195*H195</f>
        <v>0</v>
      </c>
      <c r="S195" s="211">
        <v>0</v>
      </c>
      <c r="T195" s="212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13" t="s">
        <v>89</v>
      </c>
      <c r="AT195" s="213" t="s">
        <v>137</v>
      </c>
      <c r="AU195" s="213" t="s">
        <v>83</v>
      </c>
      <c r="AY195" s="15" t="s">
        <v>135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5" t="s">
        <v>79</v>
      </c>
      <c r="BK195" s="214">
        <f>ROUND(I195*H195,2)</f>
        <v>0</v>
      </c>
      <c r="BL195" s="15" t="s">
        <v>89</v>
      </c>
      <c r="BM195" s="213" t="s">
        <v>295</v>
      </c>
    </row>
    <row r="196" s="2" customFormat="1">
      <c r="A196" s="36"/>
      <c r="B196" s="37"/>
      <c r="C196" s="38"/>
      <c r="D196" s="215" t="s">
        <v>143</v>
      </c>
      <c r="E196" s="38"/>
      <c r="F196" s="216" t="s">
        <v>296</v>
      </c>
      <c r="G196" s="38"/>
      <c r="H196" s="38"/>
      <c r="I196" s="217"/>
      <c r="J196" s="38"/>
      <c r="K196" s="38"/>
      <c r="L196" s="42"/>
      <c r="M196" s="218"/>
      <c r="N196" s="219"/>
      <c r="O196" s="82"/>
      <c r="P196" s="82"/>
      <c r="Q196" s="82"/>
      <c r="R196" s="82"/>
      <c r="S196" s="82"/>
      <c r="T196" s="83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5" t="s">
        <v>143</v>
      </c>
      <c r="AU196" s="15" t="s">
        <v>83</v>
      </c>
    </row>
    <row r="197" s="13" customFormat="1">
      <c r="A197" s="13"/>
      <c r="B197" s="220"/>
      <c r="C197" s="221"/>
      <c r="D197" s="222" t="s">
        <v>145</v>
      </c>
      <c r="E197" s="221"/>
      <c r="F197" s="224" t="s">
        <v>297</v>
      </c>
      <c r="G197" s="221"/>
      <c r="H197" s="225">
        <v>2083.8600000000001</v>
      </c>
      <c r="I197" s="226"/>
      <c r="J197" s="221"/>
      <c r="K197" s="221"/>
      <c r="L197" s="227"/>
      <c r="M197" s="228"/>
      <c r="N197" s="229"/>
      <c r="O197" s="229"/>
      <c r="P197" s="229"/>
      <c r="Q197" s="229"/>
      <c r="R197" s="229"/>
      <c r="S197" s="229"/>
      <c r="T197" s="23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1" t="s">
        <v>145</v>
      </c>
      <c r="AU197" s="231" t="s">
        <v>83</v>
      </c>
      <c r="AV197" s="13" t="s">
        <v>83</v>
      </c>
      <c r="AW197" s="13" t="s">
        <v>4</v>
      </c>
      <c r="AX197" s="13" t="s">
        <v>79</v>
      </c>
      <c r="AY197" s="231" t="s">
        <v>135</v>
      </c>
    </row>
    <row r="198" s="2" customFormat="1" ht="37.8" customHeight="1">
      <c r="A198" s="36"/>
      <c r="B198" s="37"/>
      <c r="C198" s="202" t="s">
        <v>298</v>
      </c>
      <c r="D198" s="202" t="s">
        <v>137</v>
      </c>
      <c r="E198" s="203" t="s">
        <v>299</v>
      </c>
      <c r="F198" s="204" t="s">
        <v>300</v>
      </c>
      <c r="G198" s="205" t="s">
        <v>284</v>
      </c>
      <c r="H198" s="206">
        <v>138.92400000000001</v>
      </c>
      <c r="I198" s="207"/>
      <c r="J198" s="208">
        <f>ROUND(I198*H198,2)</f>
        <v>0</v>
      </c>
      <c r="K198" s="204" t="s">
        <v>141</v>
      </c>
      <c r="L198" s="42"/>
      <c r="M198" s="209" t="s">
        <v>19</v>
      </c>
      <c r="N198" s="210" t="s">
        <v>45</v>
      </c>
      <c r="O198" s="82"/>
      <c r="P198" s="211">
        <f>O198*H198</f>
        <v>0</v>
      </c>
      <c r="Q198" s="211">
        <v>0</v>
      </c>
      <c r="R198" s="211">
        <f>Q198*H198</f>
        <v>0</v>
      </c>
      <c r="S198" s="211">
        <v>0</v>
      </c>
      <c r="T198" s="212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13" t="s">
        <v>89</v>
      </c>
      <c r="AT198" s="213" t="s">
        <v>137</v>
      </c>
      <c r="AU198" s="213" t="s">
        <v>83</v>
      </c>
      <c r="AY198" s="15" t="s">
        <v>135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5" t="s">
        <v>79</v>
      </c>
      <c r="BK198" s="214">
        <f>ROUND(I198*H198,2)</f>
        <v>0</v>
      </c>
      <c r="BL198" s="15" t="s">
        <v>89</v>
      </c>
      <c r="BM198" s="213" t="s">
        <v>301</v>
      </c>
    </row>
    <row r="199" s="2" customFormat="1">
      <c r="A199" s="36"/>
      <c r="B199" s="37"/>
      <c r="C199" s="38"/>
      <c r="D199" s="215" t="s">
        <v>143</v>
      </c>
      <c r="E199" s="38"/>
      <c r="F199" s="216" t="s">
        <v>302</v>
      </c>
      <c r="G199" s="38"/>
      <c r="H199" s="38"/>
      <c r="I199" s="217"/>
      <c r="J199" s="38"/>
      <c r="K199" s="38"/>
      <c r="L199" s="42"/>
      <c r="M199" s="218"/>
      <c r="N199" s="219"/>
      <c r="O199" s="82"/>
      <c r="P199" s="82"/>
      <c r="Q199" s="82"/>
      <c r="R199" s="82"/>
      <c r="S199" s="82"/>
      <c r="T199" s="83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143</v>
      </c>
      <c r="AU199" s="15" t="s">
        <v>83</v>
      </c>
    </row>
    <row r="200" s="2" customFormat="1" ht="44.25" customHeight="1">
      <c r="A200" s="36"/>
      <c r="B200" s="37"/>
      <c r="C200" s="202" t="s">
        <v>7</v>
      </c>
      <c r="D200" s="202" t="s">
        <v>137</v>
      </c>
      <c r="E200" s="203" t="s">
        <v>303</v>
      </c>
      <c r="F200" s="204" t="s">
        <v>304</v>
      </c>
      <c r="G200" s="205" t="s">
        <v>284</v>
      </c>
      <c r="H200" s="206">
        <v>0.033000000000000002</v>
      </c>
      <c r="I200" s="207"/>
      <c r="J200" s="208">
        <f>ROUND(I200*H200,2)</f>
        <v>0</v>
      </c>
      <c r="K200" s="204" t="s">
        <v>141</v>
      </c>
      <c r="L200" s="42"/>
      <c r="M200" s="209" t="s">
        <v>19</v>
      </c>
      <c r="N200" s="210" t="s">
        <v>45</v>
      </c>
      <c r="O200" s="82"/>
      <c r="P200" s="211">
        <f>O200*H200</f>
        <v>0</v>
      </c>
      <c r="Q200" s="211">
        <v>0</v>
      </c>
      <c r="R200" s="211">
        <f>Q200*H200</f>
        <v>0</v>
      </c>
      <c r="S200" s="211">
        <v>0</v>
      </c>
      <c r="T200" s="212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13" t="s">
        <v>89</v>
      </c>
      <c r="AT200" s="213" t="s">
        <v>137</v>
      </c>
      <c r="AU200" s="213" t="s">
        <v>83</v>
      </c>
      <c r="AY200" s="15" t="s">
        <v>135</v>
      </c>
      <c r="BE200" s="214">
        <f>IF(N200="základní",J200,0)</f>
        <v>0</v>
      </c>
      <c r="BF200" s="214">
        <f>IF(N200="snížená",J200,0)</f>
        <v>0</v>
      </c>
      <c r="BG200" s="214">
        <f>IF(N200="zákl. přenesená",J200,0)</f>
        <v>0</v>
      </c>
      <c r="BH200" s="214">
        <f>IF(N200="sníž. přenesená",J200,0)</f>
        <v>0</v>
      </c>
      <c r="BI200" s="214">
        <f>IF(N200="nulová",J200,0)</f>
        <v>0</v>
      </c>
      <c r="BJ200" s="15" t="s">
        <v>79</v>
      </c>
      <c r="BK200" s="214">
        <f>ROUND(I200*H200,2)</f>
        <v>0</v>
      </c>
      <c r="BL200" s="15" t="s">
        <v>89</v>
      </c>
      <c r="BM200" s="213" t="s">
        <v>305</v>
      </c>
    </row>
    <row r="201" s="2" customFormat="1">
      <c r="A201" s="36"/>
      <c r="B201" s="37"/>
      <c r="C201" s="38"/>
      <c r="D201" s="215" t="s">
        <v>143</v>
      </c>
      <c r="E201" s="38"/>
      <c r="F201" s="216" t="s">
        <v>306</v>
      </c>
      <c r="G201" s="38"/>
      <c r="H201" s="38"/>
      <c r="I201" s="217"/>
      <c r="J201" s="38"/>
      <c r="K201" s="38"/>
      <c r="L201" s="42"/>
      <c r="M201" s="218"/>
      <c r="N201" s="219"/>
      <c r="O201" s="82"/>
      <c r="P201" s="82"/>
      <c r="Q201" s="82"/>
      <c r="R201" s="82"/>
      <c r="S201" s="82"/>
      <c r="T201" s="83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143</v>
      </c>
      <c r="AU201" s="15" t="s">
        <v>83</v>
      </c>
    </row>
    <row r="202" s="2" customFormat="1" ht="37.8" customHeight="1">
      <c r="A202" s="36"/>
      <c r="B202" s="37"/>
      <c r="C202" s="202" t="s">
        <v>307</v>
      </c>
      <c r="D202" s="202" t="s">
        <v>137</v>
      </c>
      <c r="E202" s="203" t="s">
        <v>308</v>
      </c>
      <c r="F202" s="204" t="s">
        <v>309</v>
      </c>
      <c r="G202" s="205" t="s">
        <v>284</v>
      </c>
      <c r="H202" s="206">
        <v>1.8440000000000001</v>
      </c>
      <c r="I202" s="207"/>
      <c r="J202" s="208">
        <f>ROUND(I202*H202,2)</f>
        <v>0</v>
      </c>
      <c r="K202" s="204" t="s">
        <v>141</v>
      </c>
      <c r="L202" s="42"/>
      <c r="M202" s="209" t="s">
        <v>19</v>
      </c>
      <c r="N202" s="210" t="s">
        <v>45</v>
      </c>
      <c r="O202" s="82"/>
      <c r="P202" s="211">
        <f>O202*H202</f>
        <v>0</v>
      </c>
      <c r="Q202" s="211">
        <v>0</v>
      </c>
      <c r="R202" s="211">
        <f>Q202*H202</f>
        <v>0</v>
      </c>
      <c r="S202" s="211">
        <v>0</v>
      </c>
      <c r="T202" s="212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13" t="s">
        <v>89</v>
      </c>
      <c r="AT202" s="213" t="s">
        <v>137</v>
      </c>
      <c r="AU202" s="213" t="s">
        <v>83</v>
      </c>
      <c r="AY202" s="15" t="s">
        <v>135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5" t="s">
        <v>79</v>
      </c>
      <c r="BK202" s="214">
        <f>ROUND(I202*H202,2)</f>
        <v>0</v>
      </c>
      <c r="BL202" s="15" t="s">
        <v>89</v>
      </c>
      <c r="BM202" s="213" t="s">
        <v>310</v>
      </c>
    </row>
    <row r="203" s="2" customFormat="1">
      <c r="A203" s="36"/>
      <c r="B203" s="37"/>
      <c r="C203" s="38"/>
      <c r="D203" s="215" t="s">
        <v>143</v>
      </c>
      <c r="E203" s="38"/>
      <c r="F203" s="216" t="s">
        <v>311</v>
      </c>
      <c r="G203" s="38"/>
      <c r="H203" s="38"/>
      <c r="I203" s="217"/>
      <c r="J203" s="38"/>
      <c r="K203" s="38"/>
      <c r="L203" s="42"/>
      <c r="M203" s="218"/>
      <c r="N203" s="219"/>
      <c r="O203" s="82"/>
      <c r="P203" s="82"/>
      <c r="Q203" s="82"/>
      <c r="R203" s="82"/>
      <c r="S203" s="82"/>
      <c r="T203" s="83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5" t="s">
        <v>143</v>
      </c>
      <c r="AU203" s="15" t="s">
        <v>83</v>
      </c>
    </row>
    <row r="204" s="13" customFormat="1">
      <c r="A204" s="13"/>
      <c r="B204" s="220"/>
      <c r="C204" s="221"/>
      <c r="D204" s="222" t="s">
        <v>145</v>
      </c>
      <c r="E204" s="223" t="s">
        <v>19</v>
      </c>
      <c r="F204" s="224" t="s">
        <v>312</v>
      </c>
      <c r="G204" s="221"/>
      <c r="H204" s="225">
        <v>1.8440000000000001</v>
      </c>
      <c r="I204" s="226"/>
      <c r="J204" s="221"/>
      <c r="K204" s="221"/>
      <c r="L204" s="227"/>
      <c r="M204" s="228"/>
      <c r="N204" s="229"/>
      <c r="O204" s="229"/>
      <c r="P204" s="229"/>
      <c r="Q204" s="229"/>
      <c r="R204" s="229"/>
      <c r="S204" s="229"/>
      <c r="T204" s="23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1" t="s">
        <v>145</v>
      </c>
      <c r="AU204" s="231" t="s">
        <v>83</v>
      </c>
      <c r="AV204" s="13" t="s">
        <v>83</v>
      </c>
      <c r="AW204" s="13" t="s">
        <v>35</v>
      </c>
      <c r="AX204" s="13" t="s">
        <v>79</v>
      </c>
      <c r="AY204" s="231" t="s">
        <v>135</v>
      </c>
    </row>
    <row r="205" s="2" customFormat="1" ht="44.25" customHeight="1">
      <c r="A205" s="36"/>
      <c r="B205" s="37"/>
      <c r="C205" s="202" t="s">
        <v>313</v>
      </c>
      <c r="D205" s="202" t="s">
        <v>137</v>
      </c>
      <c r="E205" s="203" t="s">
        <v>314</v>
      </c>
      <c r="F205" s="204" t="s">
        <v>315</v>
      </c>
      <c r="G205" s="205" t="s">
        <v>284</v>
      </c>
      <c r="H205" s="206">
        <v>0.625</v>
      </c>
      <c r="I205" s="207"/>
      <c r="J205" s="208">
        <f>ROUND(I205*H205,2)</f>
        <v>0</v>
      </c>
      <c r="K205" s="204" t="s">
        <v>141</v>
      </c>
      <c r="L205" s="42"/>
      <c r="M205" s="209" t="s">
        <v>19</v>
      </c>
      <c r="N205" s="210" t="s">
        <v>45</v>
      </c>
      <c r="O205" s="82"/>
      <c r="P205" s="211">
        <f>O205*H205</f>
        <v>0</v>
      </c>
      <c r="Q205" s="211">
        <v>0</v>
      </c>
      <c r="R205" s="211">
        <f>Q205*H205</f>
        <v>0</v>
      </c>
      <c r="S205" s="211">
        <v>0</v>
      </c>
      <c r="T205" s="212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13" t="s">
        <v>89</v>
      </c>
      <c r="AT205" s="213" t="s">
        <v>137</v>
      </c>
      <c r="AU205" s="213" t="s">
        <v>83</v>
      </c>
      <c r="AY205" s="15" t="s">
        <v>135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5" t="s">
        <v>79</v>
      </c>
      <c r="BK205" s="214">
        <f>ROUND(I205*H205,2)</f>
        <v>0</v>
      </c>
      <c r="BL205" s="15" t="s">
        <v>89</v>
      </c>
      <c r="BM205" s="213" t="s">
        <v>316</v>
      </c>
    </row>
    <row r="206" s="2" customFormat="1">
      <c r="A206" s="36"/>
      <c r="B206" s="37"/>
      <c r="C206" s="38"/>
      <c r="D206" s="215" t="s">
        <v>143</v>
      </c>
      <c r="E206" s="38"/>
      <c r="F206" s="216" t="s">
        <v>317</v>
      </c>
      <c r="G206" s="38"/>
      <c r="H206" s="38"/>
      <c r="I206" s="217"/>
      <c r="J206" s="38"/>
      <c r="K206" s="38"/>
      <c r="L206" s="42"/>
      <c r="M206" s="218"/>
      <c r="N206" s="219"/>
      <c r="O206" s="82"/>
      <c r="P206" s="82"/>
      <c r="Q206" s="82"/>
      <c r="R206" s="82"/>
      <c r="S206" s="82"/>
      <c r="T206" s="83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5" t="s">
        <v>143</v>
      </c>
      <c r="AU206" s="15" t="s">
        <v>83</v>
      </c>
    </row>
    <row r="207" s="13" customFormat="1">
      <c r="A207" s="13"/>
      <c r="B207" s="220"/>
      <c r="C207" s="221"/>
      <c r="D207" s="222" t="s">
        <v>145</v>
      </c>
      <c r="E207" s="223" t="s">
        <v>19</v>
      </c>
      <c r="F207" s="224" t="s">
        <v>318</v>
      </c>
      <c r="G207" s="221"/>
      <c r="H207" s="225">
        <v>0.625</v>
      </c>
      <c r="I207" s="226"/>
      <c r="J207" s="221"/>
      <c r="K207" s="221"/>
      <c r="L207" s="227"/>
      <c r="M207" s="228"/>
      <c r="N207" s="229"/>
      <c r="O207" s="229"/>
      <c r="P207" s="229"/>
      <c r="Q207" s="229"/>
      <c r="R207" s="229"/>
      <c r="S207" s="229"/>
      <c r="T207" s="23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1" t="s">
        <v>145</v>
      </c>
      <c r="AU207" s="231" t="s">
        <v>83</v>
      </c>
      <c r="AV207" s="13" t="s">
        <v>83</v>
      </c>
      <c r="AW207" s="13" t="s">
        <v>35</v>
      </c>
      <c r="AX207" s="13" t="s">
        <v>79</v>
      </c>
      <c r="AY207" s="231" t="s">
        <v>135</v>
      </c>
    </row>
    <row r="208" s="2" customFormat="1" ht="44.25" customHeight="1">
      <c r="A208" s="36"/>
      <c r="B208" s="37"/>
      <c r="C208" s="202" t="s">
        <v>319</v>
      </c>
      <c r="D208" s="202" t="s">
        <v>137</v>
      </c>
      <c r="E208" s="203" t="s">
        <v>320</v>
      </c>
      <c r="F208" s="204" t="s">
        <v>321</v>
      </c>
      <c r="G208" s="205" t="s">
        <v>284</v>
      </c>
      <c r="H208" s="206">
        <v>0.57499999999999996</v>
      </c>
      <c r="I208" s="207"/>
      <c r="J208" s="208">
        <f>ROUND(I208*H208,2)</f>
        <v>0</v>
      </c>
      <c r="K208" s="204" t="s">
        <v>141</v>
      </c>
      <c r="L208" s="42"/>
      <c r="M208" s="209" t="s">
        <v>19</v>
      </c>
      <c r="N208" s="210" t="s">
        <v>45</v>
      </c>
      <c r="O208" s="82"/>
      <c r="P208" s="211">
        <f>O208*H208</f>
        <v>0</v>
      </c>
      <c r="Q208" s="211">
        <v>0</v>
      </c>
      <c r="R208" s="211">
        <f>Q208*H208</f>
        <v>0</v>
      </c>
      <c r="S208" s="211">
        <v>0</v>
      </c>
      <c r="T208" s="212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13" t="s">
        <v>89</v>
      </c>
      <c r="AT208" s="213" t="s">
        <v>137</v>
      </c>
      <c r="AU208" s="213" t="s">
        <v>83</v>
      </c>
      <c r="AY208" s="15" t="s">
        <v>135</v>
      </c>
      <c r="BE208" s="214">
        <f>IF(N208="základní",J208,0)</f>
        <v>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5" t="s">
        <v>79</v>
      </c>
      <c r="BK208" s="214">
        <f>ROUND(I208*H208,2)</f>
        <v>0</v>
      </c>
      <c r="BL208" s="15" t="s">
        <v>89</v>
      </c>
      <c r="BM208" s="213" t="s">
        <v>322</v>
      </c>
    </row>
    <row r="209" s="2" customFormat="1">
      <c r="A209" s="36"/>
      <c r="B209" s="37"/>
      <c r="C209" s="38"/>
      <c r="D209" s="215" t="s">
        <v>143</v>
      </c>
      <c r="E209" s="38"/>
      <c r="F209" s="216" t="s">
        <v>323</v>
      </c>
      <c r="G209" s="38"/>
      <c r="H209" s="38"/>
      <c r="I209" s="217"/>
      <c r="J209" s="38"/>
      <c r="K209" s="38"/>
      <c r="L209" s="42"/>
      <c r="M209" s="218"/>
      <c r="N209" s="219"/>
      <c r="O209" s="82"/>
      <c r="P209" s="82"/>
      <c r="Q209" s="82"/>
      <c r="R209" s="82"/>
      <c r="S209" s="82"/>
      <c r="T209" s="83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5" t="s">
        <v>143</v>
      </c>
      <c r="AU209" s="15" t="s">
        <v>83</v>
      </c>
    </row>
    <row r="210" s="2" customFormat="1" ht="44.25" customHeight="1">
      <c r="A210" s="36"/>
      <c r="B210" s="37"/>
      <c r="C210" s="202" t="s">
        <v>324</v>
      </c>
      <c r="D210" s="202" t="s">
        <v>137</v>
      </c>
      <c r="E210" s="203" t="s">
        <v>325</v>
      </c>
      <c r="F210" s="204" t="s">
        <v>326</v>
      </c>
      <c r="G210" s="205" t="s">
        <v>284</v>
      </c>
      <c r="H210" s="206">
        <v>63.213000000000001</v>
      </c>
      <c r="I210" s="207"/>
      <c r="J210" s="208">
        <f>ROUND(I210*H210,2)</f>
        <v>0</v>
      </c>
      <c r="K210" s="204" t="s">
        <v>141</v>
      </c>
      <c r="L210" s="42"/>
      <c r="M210" s="209" t="s">
        <v>19</v>
      </c>
      <c r="N210" s="210" t="s">
        <v>45</v>
      </c>
      <c r="O210" s="82"/>
      <c r="P210" s="211">
        <f>O210*H210</f>
        <v>0</v>
      </c>
      <c r="Q210" s="211">
        <v>0</v>
      </c>
      <c r="R210" s="211">
        <f>Q210*H210</f>
        <v>0</v>
      </c>
      <c r="S210" s="211">
        <v>0</v>
      </c>
      <c r="T210" s="212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13" t="s">
        <v>89</v>
      </c>
      <c r="AT210" s="213" t="s">
        <v>137</v>
      </c>
      <c r="AU210" s="213" t="s">
        <v>83</v>
      </c>
      <c r="AY210" s="15" t="s">
        <v>135</v>
      </c>
      <c r="BE210" s="214">
        <f>IF(N210="základní",J210,0)</f>
        <v>0</v>
      </c>
      <c r="BF210" s="214">
        <f>IF(N210="snížená",J210,0)</f>
        <v>0</v>
      </c>
      <c r="BG210" s="214">
        <f>IF(N210="zákl. přenesená",J210,0)</f>
        <v>0</v>
      </c>
      <c r="BH210" s="214">
        <f>IF(N210="sníž. přenesená",J210,0)</f>
        <v>0</v>
      </c>
      <c r="BI210" s="214">
        <f>IF(N210="nulová",J210,0)</f>
        <v>0</v>
      </c>
      <c r="BJ210" s="15" t="s">
        <v>79</v>
      </c>
      <c r="BK210" s="214">
        <f>ROUND(I210*H210,2)</f>
        <v>0</v>
      </c>
      <c r="BL210" s="15" t="s">
        <v>89</v>
      </c>
      <c r="BM210" s="213" t="s">
        <v>327</v>
      </c>
    </row>
    <row r="211" s="2" customFormat="1">
      <c r="A211" s="36"/>
      <c r="B211" s="37"/>
      <c r="C211" s="38"/>
      <c r="D211" s="215" t="s">
        <v>143</v>
      </c>
      <c r="E211" s="38"/>
      <c r="F211" s="216" t="s">
        <v>328</v>
      </c>
      <c r="G211" s="38"/>
      <c r="H211" s="38"/>
      <c r="I211" s="217"/>
      <c r="J211" s="38"/>
      <c r="K211" s="38"/>
      <c r="L211" s="42"/>
      <c r="M211" s="218"/>
      <c r="N211" s="219"/>
      <c r="O211" s="82"/>
      <c r="P211" s="82"/>
      <c r="Q211" s="82"/>
      <c r="R211" s="82"/>
      <c r="S211" s="82"/>
      <c r="T211" s="83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143</v>
      </c>
      <c r="AU211" s="15" t="s">
        <v>83</v>
      </c>
    </row>
    <row r="212" s="13" customFormat="1">
      <c r="A212" s="13"/>
      <c r="B212" s="220"/>
      <c r="C212" s="221"/>
      <c r="D212" s="222" t="s">
        <v>145</v>
      </c>
      <c r="E212" s="223" t="s">
        <v>19</v>
      </c>
      <c r="F212" s="224" t="s">
        <v>329</v>
      </c>
      <c r="G212" s="221"/>
      <c r="H212" s="225">
        <v>63.213000000000001</v>
      </c>
      <c r="I212" s="226"/>
      <c r="J212" s="221"/>
      <c r="K212" s="221"/>
      <c r="L212" s="227"/>
      <c r="M212" s="228"/>
      <c r="N212" s="229"/>
      <c r="O212" s="229"/>
      <c r="P212" s="229"/>
      <c r="Q212" s="229"/>
      <c r="R212" s="229"/>
      <c r="S212" s="229"/>
      <c r="T212" s="23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1" t="s">
        <v>145</v>
      </c>
      <c r="AU212" s="231" t="s">
        <v>83</v>
      </c>
      <c r="AV212" s="13" t="s">
        <v>83</v>
      </c>
      <c r="AW212" s="13" t="s">
        <v>35</v>
      </c>
      <c r="AX212" s="13" t="s">
        <v>79</v>
      </c>
      <c r="AY212" s="231" t="s">
        <v>135</v>
      </c>
    </row>
    <row r="213" s="2" customFormat="1" ht="44.25" customHeight="1">
      <c r="A213" s="36"/>
      <c r="B213" s="37"/>
      <c r="C213" s="202" t="s">
        <v>330</v>
      </c>
      <c r="D213" s="202" t="s">
        <v>137</v>
      </c>
      <c r="E213" s="203" t="s">
        <v>331</v>
      </c>
      <c r="F213" s="204" t="s">
        <v>332</v>
      </c>
      <c r="G213" s="205" t="s">
        <v>284</v>
      </c>
      <c r="H213" s="206">
        <v>29.271999999999998</v>
      </c>
      <c r="I213" s="207"/>
      <c r="J213" s="208">
        <f>ROUND(I213*H213,2)</f>
        <v>0</v>
      </c>
      <c r="K213" s="204" t="s">
        <v>141</v>
      </c>
      <c r="L213" s="42"/>
      <c r="M213" s="209" t="s">
        <v>19</v>
      </c>
      <c r="N213" s="210" t="s">
        <v>45</v>
      </c>
      <c r="O213" s="82"/>
      <c r="P213" s="211">
        <f>O213*H213</f>
        <v>0</v>
      </c>
      <c r="Q213" s="211">
        <v>0</v>
      </c>
      <c r="R213" s="211">
        <f>Q213*H213</f>
        <v>0</v>
      </c>
      <c r="S213" s="211">
        <v>0</v>
      </c>
      <c r="T213" s="212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13" t="s">
        <v>89</v>
      </c>
      <c r="AT213" s="213" t="s">
        <v>137</v>
      </c>
      <c r="AU213" s="213" t="s">
        <v>83</v>
      </c>
      <c r="AY213" s="15" t="s">
        <v>135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5" t="s">
        <v>79</v>
      </c>
      <c r="BK213" s="214">
        <f>ROUND(I213*H213,2)</f>
        <v>0</v>
      </c>
      <c r="BL213" s="15" t="s">
        <v>89</v>
      </c>
      <c r="BM213" s="213" t="s">
        <v>333</v>
      </c>
    </row>
    <row r="214" s="2" customFormat="1">
      <c r="A214" s="36"/>
      <c r="B214" s="37"/>
      <c r="C214" s="38"/>
      <c r="D214" s="215" t="s">
        <v>143</v>
      </c>
      <c r="E214" s="38"/>
      <c r="F214" s="216" t="s">
        <v>334</v>
      </c>
      <c r="G214" s="38"/>
      <c r="H214" s="38"/>
      <c r="I214" s="217"/>
      <c r="J214" s="38"/>
      <c r="K214" s="38"/>
      <c r="L214" s="42"/>
      <c r="M214" s="218"/>
      <c r="N214" s="219"/>
      <c r="O214" s="82"/>
      <c r="P214" s="82"/>
      <c r="Q214" s="82"/>
      <c r="R214" s="82"/>
      <c r="S214" s="82"/>
      <c r="T214" s="83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5" t="s">
        <v>143</v>
      </c>
      <c r="AU214" s="15" t="s">
        <v>83</v>
      </c>
    </row>
    <row r="215" s="13" customFormat="1">
      <c r="A215" s="13"/>
      <c r="B215" s="220"/>
      <c r="C215" s="221"/>
      <c r="D215" s="222" t="s">
        <v>145</v>
      </c>
      <c r="E215" s="223" t="s">
        <v>19</v>
      </c>
      <c r="F215" s="224" t="s">
        <v>335</v>
      </c>
      <c r="G215" s="221"/>
      <c r="H215" s="225">
        <v>29.271999999999998</v>
      </c>
      <c r="I215" s="226"/>
      <c r="J215" s="221"/>
      <c r="K215" s="221"/>
      <c r="L215" s="227"/>
      <c r="M215" s="228"/>
      <c r="N215" s="229"/>
      <c r="O215" s="229"/>
      <c r="P215" s="229"/>
      <c r="Q215" s="229"/>
      <c r="R215" s="229"/>
      <c r="S215" s="229"/>
      <c r="T215" s="23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1" t="s">
        <v>145</v>
      </c>
      <c r="AU215" s="231" t="s">
        <v>83</v>
      </c>
      <c r="AV215" s="13" t="s">
        <v>83</v>
      </c>
      <c r="AW215" s="13" t="s">
        <v>35</v>
      </c>
      <c r="AX215" s="13" t="s">
        <v>79</v>
      </c>
      <c r="AY215" s="231" t="s">
        <v>135</v>
      </c>
    </row>
    <row r="216" s="2" customFormat="1" ht="49.05" customHeight="1">
      <c r="A216" s="36"/>
      <c r="B216" s="37"/>
      <c r="C216" s="202" t="s">
        <v>336</v>
      </c>
      <c r="D216" s="202" t="s">
        <v>137</v>
      </c>
      <c r="E216" s="203" t="s">
        <v>337</v>
      </c>
      <c r="F216" s="204" t="s">
        <v>338</v>
      </c>
      <c r="G216" s="205" t="s">
        <v>284</v>
      </c>
      <c r="H216" s="206">
        <v>1</v>
      </c>
      <c r="I216" s="207"/>
      <c r="J216" s="208">
        <f>ROUND(I216*H216,2)</f>
        <v>0</v>
      </c>
      <c r="K216" s="204" t="s">
        <v>141</v>
      </c>
      <c r="L216" s="42"/>
      <c r="M216" s="209" t="s">
        <v>19</v>
      </c>
      <c r="N216" s="210" t="s">
        <v>45</v>
      </c>
      <c r="O216" s="82"/>
      <c r="P216" s="211">
        <f>O216*H216</f>
        <v>0</v>
      </c>
      <c r="Q216" s="211">
        <v>0</v>
      </c>
      <c r="R216" s="211">
        <f>Q216*H216</f>
        <v>0</v>
      </c>
      <c r="S216" s="211">
        <v>0</v>
      </c>
      <c r="T216" s="212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13" t="s">
        <v>89</v>
      </c>
      <c r="AT216" s="213" t="s">
        <v>137</v>
      </c>
      <c r="AU216" s="213" t="s">
        <v>83</v>
      </c>
      <c r="AY216" s="15" t="s">
        <v>135</v>
      </c>
      <c r="BE216" s="214">
        <f>IF(N216="základní",J216,0)</f>
        <v>0</v>
      </c>
      <c r="BF216" s="214">
        <f>IF(N216="snížená",J216,0)</f>
        <v>0</v>
      </c>
      <c r="BG216" s="214">
        <f>IF(N216="zákl. přenesená",J216,0)</f>
        <v>0</v>
      </c>
      <c r="BH216" s="214">
        <f>IF(N216="sníž. přenesená",J216,0)</f>
        <v>0</v>
      </c>
      <c r="BI216" s="214">
        <f>IF(N216="nulová",J216,0)</f>
        <v>0</v>
      </c>
      <c r="BJ216" s="15" t="s">
        <v>79</v>
      </c>
      <c r="BK216" s="214">
        <f>ROUND(I216*H216,2)</f>
        <v>0</v>
      </c>
      <c r="BL216" s="15" t="s">
        <v>89</v>
      </c>
      <c r="BM216" s="213" t="s">
        <v>339</v>
      </c>
    </row>
    <row r="217" s="2" customFormat="1">
      <c r="A217" s="36"/>
      <c r="B217" s="37"/>
      <c r="C217" s="38"/>
      <c r="D217" s="215" t="s">
        <v>143</v>
      </c>
      <c r="E217" s="38"/>
      <c r="F217" s="216" t="s">
        <v>340</v>
      </c>
      <c r="G217" s="38"/>
      <c r="H217" s="38"/>
      <c r="I217" s="217"/>
      <c r="J217" s="38"/>
      <c r="K217" s="38"/>
      <c r="L217" s="42"/>
      <c r="M217" s="218"/>
      <c r="N217" s="219"/>
      <c r="O217" s="82"/>
      <c r="P217" s="82"/>
      <c r="Q217" s="82"/>
      <c r="R217" s="82"/>
      <c r="S217" s="82"/>
      <c r="T217" s="83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5" t="s">
        <v>143</v>
      </c>
      <c r="AU217" s="15" t="s">
        <v>83</v>
      </c>
    </row>
    <row r="218" s="2" customFormat="1" ht="44.25" customHeight="1">
      <c r="A218" s="36"/>
      <c r="B218" s="37"/>
      <c r="C218" s="202" t="s">
        <v>341</v>
      </c>
      <c r="D218" s="202" t="s">
        <v>137</v>
      </c>
      <c r="E218" s="203" t="s">
        <v>342</v>
      </c>
      <c r="F218" s="204" t="s">
        <v>343</v>
      </c>
      <c r="G218" s="205" t="s">
        <v>284</v>
      </c>
      <c r="H218" s="206">
        <v>41.661000000000001</v>
      </c>
      <c r="I218" s="207"/>
      <c r="J218" s="208">
        <f>ROUND(I218*H218,2)</f>
        <v>0</v>
      </c>
      <c r="K218" s="204" t="s">
        <v>141</v>
      </c>
      <c r="L218" s="42"/>
      <c r="M218" s="209" t="s">
        <v>19</v>
      </c>
      <c r="N218" s="210" t="s">
        <v>45</v>
      </c>
      <c r="O218" s="82"/>
      <c r="P218" s="211">
        <f>O218*H218</f>
        <v>0</v>
      </c>
      <c r="Q218" s="211">
        <v>0</v>
      </c>
      <c r="R218" s="211">
        <f>Q218*H218</f>
        <v>0</v>
      </c>
      <c r="S218" s="211">
        <v>0</v>
      </c>
      <c r="T218" s="212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13" t="s">
        <v>89</v>
      </c>
      <c r="AT218" s="213" t="s">
        <v>137</v>
      </c>
      <c r="AU218" s="213" t="s">
        <v>83</v>
      </c>
      <c r="AY218" s="15" t="s">
        <v>135</v>
      </c>
      <c r="BE218" s="214">
        <f>IF(N218="základní",J218,0)</f>
        <v>0</v>
      </c>
      <c r="BF218" s="214">
        <f>IF(N218="snížená",J218,0)</f>
        <v>0</v>
      </c>
      <c r="BG218" s="214">
        <f>IF(N218="zákl. přenesená",J218,0)</f>
        <v>0</v>
      </c>
      <c r="BH218" s="214">
        <f>IF(N218="sníž. přenesená",J218,0)</f>
        <v>0</v>
      </c>
      <c r="BI218" s="214">
        <f>IF(N218="nulová",J218,0)</f>
        <v>0</v>
      </c>
      <c r="BJ218" s="15" t="s">
        <v>79</v>
      </c>
      <c r="BK218" s="214">
        <f>ROUND(I218*H218,2)</f>
        <v>0</v>
      </c>
      <c r="BL218" s="15" t="s">
        <v>89</v>
      </c>
      <c r="BM218" s="213" t="s">
        <v>344</v>
      </c>
    </row>
    <row r="219" s="2" customFormat="1">
      <c r="A219" s="36"/>
      <c r="B219" s="37"/>
      <c r="C219" s="38"/>
      <c r="D219" s="215" t="s">
        <v>143</v>
      </c>
      <c r="E219" s="38"/>
      <c r="F219" s="216" t="s">
        <v>345</v>
      </c>
      <c r="G219" s="38"/>
      <c r="H219" s="38"/>
      <c r="I219" s="217"/>
      <c r="J219" s="38"/>
      <c r="K219" s="38"/>
      <c r="L219" s="42"/>
      <c r="M219" s="218"/>
      <c r="N219" s="219"/>
      <c r="O219" s="82"/>
      <c r="P219" s="82"/>
      <c r="Q219" s="82"/>
      <c r="R219" s="82"/>
      <c r="S219" s="82"/>
      <c r="T219" s="83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5" t="s">
        <v>143</v>
      </c>
      <c r="AU219" s="15" t="s">
        <v>83</v>
      </c>
    </row>
    <row r="220" s="12" customFormat="1" ht="22.8" customHeight="1">
      <c r="A220" s="12"/>
      <c r="B220" s="186"/>
      <c r="C220" s="187"/>
      <c r="D220" s="188" t="s">
        <v>73</v>
      </c>
      <c r="E220" s="200" t="s">
        <v>346</v>
      </c>
      <c r="F220" s="200" t="s">
        <v>347</v>
      </c>
      <c r="G220" s="187"/>
      <c r="H220" s="187"/>
      <c r="I220" s="190"/>
      <c r="J220" s="201">
        <f>BK220</f>
        <v>0</v>
      </c>
      <c r="K220" s="187"/>
      <c r="L220" s="192"/>
      <c r="M220" s="193"/>
      <c r="N220" s="194"/>
      <c r="O220" s="194"/>
      <c r="P220" s="195">
        <f>SUM(P221:P222)</f>
        <v>0</v>
      </c>
      <c r="Q220" s="194"/>
      <c r="R220" s="195">
        <f>SUM(R221:R222)</f>
        <v>0</v>
      </c>
      <c r="S220" s="194"/>
      <c r="T220" s="196">
        <f>SUM(T221:T222)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197" t="s">
        <v>79</v>
      </c>
      <c r="AT220" s="198" t="s">
        <v>73</v>
      </c>
      <c r="AU220" s="198" t="s">
        <v>79</v>
      </c>
      <c r="AY220" s="197" t="s">
        <v>135</v>
      </c>
      <c r="BK220" s="199">
        <f>SUM(BK221:BK222)</f>
        <v>0</v>
      </c>
    </row>
    <row r="221" s="2" customFormat="1" ht="55.5" customHeight="1">
      <c r="A221" s="36"/>
      <c r="B221" s="37"/>
      <c r="C221" s="202" t="s">
        <v>348</v>
      </c>
      <c r="D221" s="202" t="s">
        <v>137</v>
      </c>
      <c r="E221" s="203" t="s">
        <v>349</v>
      </c>
      <c r="F221" s="204" t="s">
        <v>350</v>
      </c>
      <c r="G221" s="205" t="s">
        <v>284</v>
      </c>
      <c r="H221" s="206">
        <v>1.2989999999999999</v>
      </c>
      <c r="I221" s="207"/>
      <c r="J221" s="208">
        <f>ROUND(I221*H221,2)</f>
        <v>0</v>
      </c>
      <c r="K221" s="204" t="s">
        <v>141</v>
      </c>
      <c r="L221" s="42"/>
      <c r="M221" s="209" t="s">
        <v>19</v>
      </c>
      <c r="N221" s="210" t="s">
        <v>45</v>
      </c>
      <c r="O221" s="82"/>
      <c r="P221" s="211">
        <f>O221*H221</f>
        <v>0</v>
      </c>
      <c r="Q221" s="211">
        <v>0</v>
      </c>
      <c r="R221" s="211">
        <f>Q221*H221</f>
        <v>0</v>
      </c>
      <c r="S221" s="211">
        <v>0</v>
      </c>
      <c r="T221" s="212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13" t="s">
        <v>89</v>
      </c>
      <c r="AT221" s="213" t="s">
        <v>137</v>
      </c>
      <c r="AU221" s="213" t="s">
        <v>83</v>
      </c>
      <c r="AY221" s="15" t="s">
        <v>135</v>
      </c>
      <c r="BE221" s="214">
        <f>IF(N221="základní",J221,0)</f>
        <v>0</v>
      </c>
      <c r="BF221" s="214">
        <f>IF(N221="snížená",J221,0)</f>
        <v>0</v>
      </c>
      <c r="BG221" s="214">
        <f>IF(N221="zákl. přenesená",J221,0)</f>
        <v>0</v>
      </c>
      <c r="BH221" s="214">
        <f>IF(N221="sníž. přenesená",J221,0)</f>
        <v>0</v>
      </c>
      <c r="BI221" s="214">
        <f>IF(N221="nulová",J221,0)</f>
        <v>0</v>
      </c>
      <c r="BJ221" s="15" t="s">
        <v>79</v>
      </c>
      <c r="BK221" s="214">
        <f>ROUND(I221*H221,2)</f>
        <v>0</v>
      </c>
      <c r="BL221" s="15" t="s">
        <v>89</v>
      </c>
      <c r="BM221" s="213" t="s">
        <v>351</v>
      </c>
    </row>
    <row r="222" s="2" customFormat="1">
      <c r="A222" s="36"/>
      <c r="B222" s="37"/>
      <c r="C222" s="38"/>
      <c r="D222" s="215" t="s">
        <v>143</v>
      </c>
      <c r="E222" s="38"/>
      <c r="F222" s="216" t="s">
        <v>352</v>
      </c>
      <c r="G222" s="38"/>
      <c r="H222" s="38"/>
      <c r="I222" s="217"/>
      <c r="J222" s="38"/>
      <c r="K222" s="38"/>
      <c r="L222" s="42"/>
      <c r="M222" s="218"/>
      <c r="N222" s="219"/>
      <c r="O222" s="82"/>
      <c r="P222" s="82"/>
      <c r="Q222" s="82"/>
      <c r="R222" s="82"/>
      <c r="S222" s="82"/>
      <c r="T222" s="83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5" t="s">
        <v>143</v>
      </c>
      <c r="AU222" s="15" t="s">
        <v>83</v>
      </c>
    </row>
    <row r="223" s="12" customFormat="1" ht="25.92" customHeight="1">
      <c r="A223" s="12"/>
      <c r="B223" s="186"/>
      <c r="C223" s="187"/>
      <c r="D223" s="188" t="s">
        <v>73</v>
      </c>
      <c r="E223" s="189" t="s">
        <v>353</v>
      </c>
      <c r="F223" s="189" t="s">
        <v>354</v>
      </c>
      <c r="G223" s="187"/>
      <c r="H223" s="187"/>
      <c r="I223" s="190"/>
      <c r="J223" s="191">
        <f>BK223</f>
        <v>0</v>
      </c>
      <c r="K223" s="187"/>
      <c r="L223" s="192"/>
      <c r="M223" s="193"/>
      <c r="N223" s="194"/>
      <c r="O223" s="194"/>
      <c r="P223" s="195">
        <f>P224+P235+P238+P242+P245+P257</f>
        <v>0</v>
      </c>
      <c r="Q223" s="194"/>
      <c r="R223" s="195">
        <f>R224+R235+R238+R242+R245+R257</f>
        <v>0</v>
      </c>
      <c r="S223" s="194"/>
      <c r="T223" s="196">
        <f>T224+T235+T238+T242+T245+T257</f>
        <v>1.4476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197" t="s">
        <v>83</v>
      </c>
      <c r="AT223" s="198" t="s">
        <v>73</v>
      </c>
      <c r="AU223" s="198" t="s">
        <v>74</v>
      </c>
      <c r="AY223" s="197" t="s">
        <v>135</v>
      </c>
      <c r="BK223" s="199">
        <f>BK224+BK235+BK238+BK242+BK245+BK257</f>
        <v>0</v>
      </c>
    </row>
    <row r="224" s="12" customFormat="1" ht="22.8" customHeight="1">
      <c r="A224" s="12"/>
      <c r="B224" s="186"/>
      <c r="C224" s="187"/>
      <c r="D224" s="188" t="s">
        <v>73</v>
      </c>
      <c r="E224" s="200" t="s">
        <v>355</v>
      </c>
      <c r="F224" s="200" t="s">
        <v>356</v>
      </c>
      <c r="G224" s="187"/>
      <c r="H224" s="187"/>
      <c r="I224" s="190"/>
      <c r="J224" s="201">
        <f>BK224</f>
        <v>0</v>
      </c>
      <c r="K224" s="187"/>
      <c r="L224" s="192"/>
      <c r="M224" s="193"/>
      <c r="N224" s="194"/>
      <c r="O224" s="194"/>
      <c r="P224" s="195">
        <f>SUM(P225:P234)</f>
        <v>0</v>
      </c>
      <c r="Q224" s="194"/>
      <c r="R224" s="195">
        <f>SUM(R225:R234)</f>
        <v>0</v>
      </c>
      <c r="S224" s="194"/>
      <c r="T224" s="196">
        <f>SUM(T225:T234)</f>
        <v>0.57464000000000004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97" t="s">
        <v>83</v>
      </c>
      <c r="AT224" s="198" t="s">
        <v>73</v>
      </c>
      <c r="AU224" s="198" t="s">
        <v>79</v>
      </c>
      <c r="AY224" s="197" t="s">
        <v>135</v>
      </c>
      <c r="BK224" s="199">
        <f>SUM(BK225:BK234)</f>
        <v>0</v>
      </c>
    </row>
    <row r="225" s="2" customFormat="1" ht="24.15" customHeight="1">
      <c r="A225" s="36"/>
      <c r="B225" s="37"/>
      <c r="C225" s="202" t="s">
        <v>357</v>
      </c>
      <c r="D225" s="202" t="s">
        <v>137</v>
      </c>
      <c r="E225" s="203" t="s">
        <v>358</v>
      </c>
      <c r="F225" s="204" t="s">
        <v>359</v>
      </c>
      <c r="G225" s="205" t="s">
        <v>140</v>
      </c>
      <c r="H225" s="206">
        <v>143.66</v>
      </c>
      <c r="I225" s="207"/>
      <c r="J225" s="208">
        <f>ROUND(I225*H225,2)</f>
        <v>0</v>
      </c>
      <c r="K225" s="204" t="s">
        <v>141</v>
      </c>
      <c r="L225" s="42"/>
      <c r="M225" s="209" t="s">
        <v>19</v>
      </c>
      <c r="N225" s="210" t="s">
        <v>45</v>
      </c>
      <c r="O225" s="82"/>
      <c r="P225" s="211">
        <f>O225*H225</f>
        <v>0</v>
      </c>
      <c r="Q225" s="211">
        <v>0</v>
      </c>
      <c r="R225" s="211">
        <f>Q225*H225</f>
        <v>0</v>
      </c>
      <c r="S225" s="211">
        <v>0.0040000000000000001</v>
      </c>
      <c r="T225" s="212">
        <f>S225*H225</f>
        <v>0.57464000000000004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13" t="s">
        <v>271</v>
      </c>
      <c r="AT225" s="213" t="s">
        <v>137</v>
      </c>
      <c r="AU225" s="213" t="s">
        <v>83</v>
      </c>
      <c r="AY225" s="15" t="s">
        <v>135</v>
      </c>
      <c r="BE225" s="214">
        <f>IF(N225="základní",J225,0)</f>
        <v>0</v>
      </c>
      <c r="BF225" s="214">
        <f>IF(N225="snížená",J225,0)</f>
        <v>0</v>
      </c>
      <c r="BG225" s="214">
        <f>IF(N225="zákl. přenesená",J225,0)</f>
        <v>0</v>
      </c>
      <c r="BH225" s="214">
        <f>IF(N225="sníž. přenesená",J225,0)</f>
        <v>0</v>
      </c>
      <c r="BI225" s="214">
        <f>IF(N225="nulová",J225,0)</f>
        <v>0</v>
      </c>
      <c r="BJ225" s="15" t="s">
        <v>79</v>
      </c>
      <c r="BK225" s="214">
        <f>ROUND(I225*H225,2)</f>
        <v>0</v>
      </c>
      <c r="BL225" s="15" t="s">
        <v>271</v>
      </c>
      <c r="BM225" s="213" t="s">
        <v>360</v>
      </c>
    </row>
    <row r="226" s="2" customFormat="1">
      <c r="A226" s="36"/>
      <c r="B226" s="37"/>
      <c r="C226" s="38"/>
      <c r="D226" s="215" t="s">
        <v>143</v>
      </c>
      <c r="E226" s="38"/>
      <c r="F226" s="216" t="s">
        <v>361</v>
      </c>
      <c r="G226" s="38"/>
      <c r="H226" s="38"/>
      <c r="I226" s="217"/>
      <c r="J226" s="38"/>
      <c r="K226" s="38"/>
      <c r="L226" s="42"/>
      <c r="M226" s="218"/>
      <c r="N226" s="219"/>
      <c r="O226" s="82"/>
      <c r="P226" s="82"/>
      <c r="Q226" s="82"/>
      <c r="R226" s="82"/>
      <c r="S226" s="82"/>
      <c r="T226" s="83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5" t="s">
        <v>143</v>
      </c>
      <c r="AU226" s="15" t="s">
        <v>83</v>
      </c>
    </row>
    <row r="227" s="13" customFormat="1">
      <c r="A227" s="13"/>
      <c r="B227" s="220"/>
      <c r="C227" s="221"/>
      <c r="D227" s="222" t="s">
        <v>145</v>
      </c>
      <c r="E227" s="223" t="s">
        <v>19</v>
      </c>
      <c r="F227" s="224" t="s">
        <v>146</v>
      </c>
      <c r="G227" s="221"/>
      <c r="H227" s="225">
        <v>22.030999999999999</v>
      </c>
      <c r="I227" s="226"/>
      <c r="J227" s="221"/>
      <c r="K227" s="221"/>
      <c r="L227" s="227"/>
      <c r="M227" s="228"/>
      <c r="N227" s="229"/>
      <c r="O227" s="229"/>
      <c r="P227" s="229"/>
      <c r="Q227" s="229"/>
      <c r="R227" s="229"/>
      <c r="S227" s="229"/>
      <c r="T227" s="23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1" t="s">
        <v>145</v>
      </c>
      <c r="AU227" s="231" t="s">
        <v>83</v>
      </c>
      <c r="AV227" s="13" t="s">
        <v>83</v>
      </c>
      <c r="AW227" s="13" t="s">
        <v>35</v>
      </c>
      <c r="AX227" s="13" t="s">
        <v>74</v>
      </c>
      <c r="AY227" s="231" t="s">
        <v>135</v>
      </c>
    </row>
    <row r="228" s="13" customFormat="1">
      <c r="A228" s="13"/>
      <c r="B228" s="220"/>
      <c r="C228" s="221"/>
      <c r="D228" s="222" t="s">
        <v>145</v>
      </c>
      <c r="E228" s="223" t="s">
        <v>19</v>
      </c>
      <c r="F228" s="224" t="s">
        <v>147</v>
      </c>
      <c r="G228" s="221"/>
      <c r="H228" s="225">
        <v>29.228999999999999</v>
      </c>
      <c r="I228" s="226"/>
      <c r="J228" s="221"/>
      <c r="K228" s="221"/>
      <c r="L228" s="227"/>
      <c r="M228" s="228"/>
      <c r="N228" s="229"/>
      <c r="O228" s="229"/>
      <c r="P228" s="229"/>
      <c r="Q228" s="229"/>
      <c r="R228" s="229"/>
      <c r="S228" s="229"/>
      <c r="T228" s="23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1" t="s">
        <v>145</v>
      </c>
      <c r="AU228" s="231" t="s">
        <v>83</v>
      </c>
      <c r="AV228" s="13" t="s">
        <v>83</v>
      </c>
      <c r="AW228" s="13" t="s">
        <v>35</v>
      </c>
      <c r="AX228" s="13" t="s">
        <v>74</v>
      </c>
      <c r="AY228" s="231" t="s">
        <v>135</v>
      </c>
    </row>
    <row r="229" s="13" customFormat="1">
      <c r="A229" s="13"/>
      <c r="B229" s="220"/>
      <c r="C229" s="221"/>
      <c r="D229" s="222" t="s">
        <v>145</v>
      </c>
      <c r="E229" s="223" t="s">
        <v>19</v>
      </c>
      <c r="F229" s="224" t="s">
        <v>148</v>
      </c>
      <c r="G229" s="221"/>
      <c r="H229" s="225">
        <v>39.219000000000001</v>
      </c>
      <c r="I229" s="226"/>
      <c r="J229" s="221"/>
      <c r="K229" s="221"/>
      <c r="L229" s="227"/>
      <c r="M229" s="228"/>
      <c r="N229" s="229"/>
      <c r="O229" s="229"/>
      <c r="P229" s="229"/>
      <c r="Q229" s="229"/>
      <c r="R229" s="229"/>
      <c r="S229" s="229"/>
      <c r="T229" s="23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1" t="s">
        <v>145</v>
      </c>
      <c r="AU229" s="231" t="s">
        <v>83</v>
      </c>
      <c r="AV229" s="13" t="s">
        <v>83</v>
      </c>
      <c r="AW229" s="13" t="s">
        <v>35</v>
      </c>
      <c r="AX229" s="13" t="s">
        <v>74</v>
      </c>
      <c r="AY229" s="231" t="s">
        <v>135</v>
      </c>
    </row>
    <row r="230" s="13" customFormat="1">
      <c r="A230" s="13"/>
      <c r="B230" s="220"/>
      <c r="C230" s="221"/>
      <c r="D230" s="222" t="s">
        <v>145</v>
      </c>
      <c r="E230" s="223" t="s">
        <v>19</v>
      </c>
      <c r="F230" s="224" t="s">
        <v>149</v>
      </c>
      <c r="G230" s="221"/>
      <c r="H230" s="225">
        <v>3.8250000000000002</v>
      </c>
      <c r="I230" s="226"/>
      <c r="J230" s="221"/>
      <c r="K230" s="221"/>
      <c r="L230" s="227"/>
      <c r="M230" s="228"/>
      <c r="N230" s="229"/>
      <c r="O230" s="229"/>
      <c r="P230" s="229"/>
      <c r="Q230" s="229"/>
      <c r="R230" s="229"/>
      <c r="S230" s="229"/>
      <c r="T230" s="23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1" t="s">
        <v>145</v>
      </c>
      <c r="AU230" s="231" t="s">
        <v>83</v>
      </c>
      <c r="AV230" s="13" t="s">
        <v>83</v>
      </c>
      <c r="AW230" s="13" t="s">
        <v>35</v>
      </c>
      <c r="AX230" s="13" t="s">
        <v>74</v>
      </c>
      <c r="AY230" s="231" t="s">
        <v>135</v>
      </c>
    </row>
    <row r="231" s="13" customFormat="1">
      <c r="A231" s="13"/>
      <c r="B231" s="220"/>
      <c r="C231" s="221"/>
      <c r="D231" s="222" t="s">
        <v>145</v>
      </c>
      <c r="E231" s="223" t="s">
        <v>19</v>
      </c>
      <c r="F231" s="224" t="s">
        <v>150</v>
      </c>
      <c r="G231" s="221"/>
      <c r="H231" s="225">
        <v>20.25</v>
      </c>
      <c r="I231" s="226"/>
      <c r="J231" s="221"/>
      <c r="K231" s="221"/>
      <c r="L231" s="227"/>
      <c r="M231" s="228"/>
      <c r="N231" s="229"/>
      <c r="O231" s="229"/>
      <c r="P231" s="229"/>
      <c r="Q231" s="229"/>
      <c r="R231" s="229"/>
      <c r="S231" s="229"/>
      <c r="T231" s="23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1" t="s">
        <v>145</v>
      </c>
      <c r="AU231" s="231" t="s">
        <v>83</v>
      </c>
      <c r="AV231" s="13" t="s">
        <v>83</v>
      </c>
      <c r="AW231" s="13" t="s">
        <v>35</v>
      </c>
      <c r="AX231" s="13" t="s">
        <v>74</v>
      </c>
      <c r="AY231" s="231" t="s">
        <v>135</v>
      </c>
    </row>
    <row r="232" s="13" customFormat="1">
      <c r="A232" s="13"/>
      <c r="B232" s="220"/>
      <c r="C232" s="221"/>
      <c r="D232" s="222" t="s">
        <v>145</v>
      </c>
      <c r="E232" s="223" t="s">
        <v>19</v>
      </c>
      <c r="F232" s="224" t="s">
        <v>151</v>
      </c>
      <c r="G232" s="221"/>
      <c r="H232" s="225">
        <v>24.905000000000001</v>
      </c>
      <c r="I232" s="226"/>
      <c r="J232" s="221"/>
      <c r="K232" s="221"/>
      <c r="L232" s="227"/>
      <c r="M232" s="228"/>
      <c r="N232" s="229"/>
      <c r="O232" s="229"/>
      <c r="P232" s="229"/>
      <c r="Q232" s="229"/>
      <c r="R232" s="229"/>
      <c r="S232" s="229"/>
      <c r="T232" s="23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1" t="s">
        <v>145</v>
      </c>
      <c r="AU232" s="231" t="s">
        <v>83</v>
      </c>
      <c r="AV232" s="13" t="s">
        <v>83</v>
      </c>
      <c r="AW232" s="13" t="s">
        <v>35</v>
      </c>
      <c r="AX232" s="13" t="s">
        <v>74</v>
      </c>
      <c r="AY232" s="231" t="s">
        <v>135</v>
      </c>
    </row>
    <row r="233" s="13" customFormat="1">
      <c r="A233" s="13"/>
      <c r="B233" s="220"/>
      <c r="C233" s="221"/>
      <c r="D233" s="222" t="s">
        <v>145</v>
      </c>
      <c r="E233" s="223" t="s">
        <v>19</v>
      </c>
      <c r="F233" s="224" t="s">
        <v>152</v>
      </c>
      <c r="G233" s="221"/>
      <c r="H233" s="225">
        <v>2.1880000000000002</v>
      </c>
      <c r="I233" s="226"/>
      <c r="J233" s="221"/>
      <c r="K233" s="221"/>
      <c r="L233" s="227"/>
      <c r="M233" s="228"/>
      <c r="N233" s="229"/>
      <c r="O233" s="229"/>
      <c r="P233" s="229"/>
      <c r="Q233" s="229"/>
      <c r="R233" s="229"/>
      <c r="S233" s="229"/>
      <c r="T233" s="23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1" t="s">
        <v>145</v>
      </c>
      <c r="AU233" s="231" t="s">
        <v>83</v>
      </c>
      <c r="AV233" s="13" t="s">
        <v>83</v>
      </c>
      <c r="AW233" s="13" t="s">
        <v>35</v>
      </c>
      <c r="AX233" s="13" t="s">
        <v>74</v>
      </c>
      <c r="AY233" s="231" t="s">
        <v>135</v>
      </c>
    </row>
    <row r="234" s="13" customFormat="1">
      <c r="A234" s="13"/>
      <c r="B234" s="220"/>
      <c r="C234" s="221"/>
      <c r="D234" s="222" t="s">
        <v>145</v>
      </c>
      <c r="E234" s="223" t="s">
        <v>19</v>
      </c>
      <c r="F234" s="224" t="s">
        <v>153</v>
      </c>
      <c r="G234" s="221"/>
      <c r="H234" s="225">
        <v>2.0129999999999999</v>
      </c>
      <c r="I234" s="226"/>
      <c r="J234" s="221"/>
      <c r="K234" s="221"/>
      <c r="L234" s="227"/>
      <c r="M234" s="228"/>
      <c r="N234" s="229"/>
      <c r="O234" s="229"/>
      <c r="P234" s="229"/>
      <c r="Q234" s="229"/>
      <c r="R234" s="229"/>
      <c r="S234" s="229"/>
      <c r="T234" s="23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1" t="s">
        <v>145</v>
      </c>
      <c r="AU234" s="231" t="s">
        <v>83</v>
      </c>
      <c r="AV234" s="13" t="s">
        <v>83</v>
      </c>
      <c r="AW234" s="13" t="s">
        <v>35</v>
      </c>
      <c r="AX234" s="13" t="s">
        <v>74</v>
      </c>
      <c r="AY234" s="231" t="s">
        <v>135</v>
      </c>
    </row>
    <row r="235" s="12" customFormat="1" ht="22.8" customHeight="1">
      <c r="A235" s="12"/>
      <c r="B235" s="186"/>
      <c r="C235" s="187"/>
      <c r="D235" s="188" t="s">
        <v>73</v>
      </c>
      <c r="E235" s="200" t="s">
        <v>362</v>
      </c>
      <c r="F235" s="200" t="s">
        <v>363</v>
      </c>
      <c r="G235" s="187"/>
      <c r="H235" s="187"/>
      <c r="I235" s="190"/>
      <c r="J235" s="201">
        <f>BK235</f>
        <v>0</v>
      </c>
      <c r="K235" s="187"/>
      <c r="L235" s="192"/>
      <c r="M235" s="193"/>
      <c r="N235" s="194"/>
      <c r="O235" s="194"/>
      <c r="P235" s="195">
        <f>SUM(P236:P237)</f>
        <v>0</v>
      </c>
      <c r="Q235" s="194"/>
      <c r="R235" s="195">
        <f>SUM(R236:R237)</f>
        <v>0</v>
      </c>
      <c r="S235" s="194"/>
      <c r="T235" s="196">
        <f>SUM(T236:T237)</f>
        <v>0.13464000000000001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97" t="s">
        <v>83</v>
      </c>
      <c r="AT235" s="198" t="s">
        <v>73</v>
      </c>
      <c r="AU235" s="198" t="s">
        <v>79</v>
      </c>
      <c r="AY235" s="197" t="s">
        <v>135</v>
      </c>
      <c r="BK235" s="199">
        <f>SUM(BK236:BK237)</f>
        <v>0</v>
      </c>
    </row>
    <row r="236" s="2" customFormat="1" ht="24.15" customHeight="1">
      <c r="A236" s="36"/>
      <c r="B236" s="37"/>
      <c r="C236" s="202" t="s">
        <v>364</v>
      </c>
      <c r="D236" s="202" t="s">
        <v>137</v>
      </c>
      <c r="E236" s="203" t="s">
        <v>365</v>
      </c>
      <c r="F236" s="204" t="s">
        <v>366</v>
      </c>
      <c r="G236" s="205" t="s">
        <v>170</v>
      </c>
      <c r="H236" s="206">
        <v>68</v>
      </c>
      <c r="I236" s="207"/>
      <c r="J236" s="208">
        <f>ROUND(I236*H236,2)</f>
        <v>0</v>
      </c>
      <c r="K236" s="204" t="s">
        <v>141</v>
      </c>
      <c r="L236" s="42"/>
      <c r="M236" s="209" t="s">
        <v>19</v>
      </c>
      <c r="N236" s="210" t="s">
        <v>45</v>
      </c>
      <c r="O236" s="82"/>
      <c r="P236" s="211">
        <f>O236*H236</f>
        <v>0</v>
      </c>
      <c r="Q236" s="211">
        <v>0</v>
      </c>
      <c r="R236" s="211">
        <f>Q236*H236</f>
        <v>0</v>
      </c>
      <c r="S236" s="211">
        <v>0.00198</v>
      </c>
      <c r="T236" s="212">
        <f>S236*H236</f>
        <v>0.13464000000000001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13" t="s">
        <v>271</v>
      </c>
      <c r="AT236" s="213" t="s">
        <v>137</v>
      </c>
      <c r="AU236" s="213" t="s">
        <v>83</v>
      </c>
      <c r="AY236" s="15" t="s">
        <v>135</v>
      </c>
      <c r="BE236" s="214">
        <f>IF(N236="základní",J236,0)</f>
        <v>0</v>
      </c>
      <c r="BF236" s="214">
        <f>IF(N236="snížená",J236,0)</f>
        <v>0</v>
      </c>
      <c r="BG236" s="214">
        <f>IF(N236="zákl. přenesená",J236,0)</f>
        <v>0</v>
      </c>
      <c r="BH236" s="214">
        <f>IF(N236="sníž. přenesená",J236,0)</f>
        <v>0</v>
      </c>
      <c r="BI236" s="214">
        <f>IF(N236="nulová",J236,0)</f>
        <v>0</v>
      </c>
      <c r="BJ236" s="15" t="s">
        <v>79</v>
      </c>
      <c r="BK236" s="214">
        <f>ROUND(I236*H236,2)</f>
        <v>0</v>
      </c>
      <c r="BL236" s="15" t="s">
        <v>271</v>
      </c>
      <c r="BM236" s="213" t="s">
        <v>367</v>
      </c>
    </row>
    <row r="237" s="2" customFormat="1">
      <c r="A237" s="36"/>
      <c r="B237" s="37"/>
      <c r="C237" s="38"/>
      <c r="D237" s="215" t="s">
        <v>143</v>
      </c>
      <c r="E237" s="38"/>
      <c r="F237" s="216" t="s">
        <v>368</v>
      </c>
      <c r="G237" s="38"/>
      <c r="H237" s="38"/>
      <c r="I237" s="217"/>
      <c r="J237" s="38"/>
      <c r="K237" s="38"/>
      <c r="L237" s="42"/>
      <c r="M237" s="218"/>
      <c r="N237" s="219"/>
      <c r="O237" s="82"/>
      <c r="P237" s="82"/>
      <c r="Q237" s="82"/>
      <c r="R237" s="82"/>
      <c r="S237" s="82"/>
      <c r="T237" s="83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5" t="s">
        <v>143</v>
      </c>
      <c r="AU237" s="15" t="s">
        <v>83</v>
      </c>
    </row>
    <row r="238" s="12" customFormat="1" ht="22.8" customHeight="1">
      <c r="A238" s="12"/>
      <c r="B238" s="186"/>
      <c r="C238" s="187"/>
      <c r="D238" s="188" t="s">
        <v>73</v>
      </c>
      <c r="E238" s="200" t="s">
        <v>369</v>
      </c>
      <c r="F238" s="200" t="s">
        <v>370</v>
      </c>
      <c r="G238" s="187"/>
      <c r="H238" s="187"/>
      <c r="I238" s="190"/>
      <c r="J238" s="201">
        <f>BK238</f>
        <v>0</v>
      </c>
      <c r="K238" s="187"/>
      <c r="L238" s="192"/>
      <c r="M238" s="193"/>
      <c r="N238" s="194"/>
      <c r="O238" s="194"/>
      <c r="P238" s="195">
        <f>SUM(P239:P241)</f>
        <v>0</v>
      </c>
      <c r="Q238" s="194"/>
      <c r="R238" s="195">
        <f>SUM(R239:R241)</f>
        <v>0</v>
      </c>
      <c r="S238" s="194"/>
      <c r="T238" s="196">
        <f>SUM(T239:T241)</f>
        <v>0.019720000000000001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197" t="s">
        <v>83</v>
      </c>
      <c r="AT238" s="198" t="s">
        <v>73</v>
      </c>
      <c r="AU238" s="198" t="s">
        <v>79</v>
      </c>
      <c r="AY238" s="197" t="s">
        <v>135</v>
      </c>
      <c r="BK238" s="199">
        <f>SUM(BK239:BK241)</f>
        <v>0</v>
      </c>
    </row>
    <row r="239" s="2" customFormat="1" ht="21.75" customHeight="1">
      <c r="A239" s="36"/>
      <c r="B239" s="37"/>
      <c r="C239" s="202" t="s">
        <v>371</v>
      </c>
      <c r="D239" s="202" t="s">
        <v>137</v>
      </c>
      <c r="E239" s="203" t="s">
        <v>372</v>
      </c>
      <c r="F239" s="204" t="s">
        <v>373</v>
      </c>
      <c r="G239" s="205" t="s">
        <v>170</v>
      </c>
      <c r="H239" s="206">
        <v>68</v>
      </c>
      <c r="I239" s="207"/>
      <c r="J239" s="208">
        <f>ROUND(I239*H239,2)</f>
        <v>0</v>
      </c>
      <c r="K239" s="204" t="s">
        <v>141</v>
      </c>
      <c r="L239" s="42"/>
      <c r="M239" s="209" t="s">
        <v>19</v>
      </c>
      <c r="N239" s="210" t="s">
        <v>45</v>
      </c>
      <c r="O239" s="82"/>
      <c r="P239" s="211">
        <f>O239*H239</f>
        <v>0</v>
      </c>
      <c r="Q239" s="211">
        <v>0</v>
      </c>
      <c r="R239" s="211">
        <f>Q239*H239</f>
        <v>0</v>
      </c>
      <c r="S239" s="211">
        <v>0.00029</v>
      </c>
      <c r="T239" s="212">
        <f>S239*H239</f>
        <v>0.019720000000000001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13" t="s">
        <v>271</v>
      </c>
      <c r="AT239" s="213" t="s">
        <v>137</v>
      </c>
      <c r="AU239" s="213" t="s">
        <v>83</v>
      </c>
      <c r="AY239" s="15" t="s">
        <v>135</v>
      </c>
      <c r="BE239" s="214">
        <f>IF(N239="základní",J239,0)</f>
        <v>0</v>
      </c>
      <c r="BF239" s="214">
        <f>IF(N239="snížená",J239,0)</f>
        <v>0</v>
      </c>
      <c r="BG239" s="214">
        <f>IF(N239="zákl. přenesená",J239,0)</f>
        <v>0</v>
      </c>
      <c r="BH239" s="214">
        <f>IF(N239="sníž. přenesená",J239,0)</f>
        <v>0</v>
      </c>
      <c r="BI239" s="214">
        <f>IF(N239="nulová",J239,0)</f>
        <v>0</v>
      </c>
      <c r="BJ239" s="15" t="s">
        <v>79</v>
      </c>
      <c r="BK239" s="214">
        <f>ROUND(I239*H239,2)</f>
        <v>0</v>
      </c>
      <c r="BL239" s="15" t="s">
        <v>271</v>
      </c>
      <c r="BM239" s="213" t="s">
        <v>374</v>
      </c>
    </row>
    <row r="240" s="2" customFormat="1">
      <c r="A240" s="36"/>
      <c r="B240" s="37"/>
      <c r="C240" s="38"/>
      <c r="D240" s="215" t="s">
        <v>143</v>
      </c>
      <c r="E240" s="38"/>
      <c r="F240" s="216" t="s">
        <v>375</v>
      </c>
      <c r="G240" s="38"/>
      <c r="H240" s="38"/>
      <c r="I240" s="217"/>
      <c r="J240" s="38"/>
      <c r="K240" s="38"/>
      <c r="L240" s="42"/>
      <c r="M240" s="218"/>
      <c r="N240" s="219"/>
      <c r="O240" s="82"/>
      <c r="P240" s="82"/>
      <c r="Q240" s="82"/>
      <c r="R240" s="82"/>
      <c r="S240" s="82"/>
      <c r="T240" s="83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5" t="s">
        <v>143</v>
      </c>
      <c r="AU240" s="15" t="s">
        <v>83</v>
      </c>
    </row>
    <row r="241" s="13" customFormat="1">
      <c r="A241" s="13"/>
      <c r="B241" s="220"/>
      <c r="C241" s="221"/>
      <c r="D241" s="222" t="s">
        <v>145</v>
      </c>
      <c r="E241" s="223" t="s">
        <v>19</v>
      </c>
      <c r="F241" s="224" t="s">
        <v>376</v>
      </c>
      <c r="G241" s="221"/>
      <c r="H241" s="225">
        <v>68</v>
      </c>
      <c r="I241" s="226"/>
      <c r="J241" s="221"/>
      <c r="K241" s="221"/>
      <c r="L241" s="227"/>
      <c r="M241" s="228"/>
      <c r="N241" s="229"/>
      <c r="O241" s="229"/>
      <c r="P241" s="229"/>
      <c r="Q241" s="229"/>
      <c r="R241" s="229"/>
      <c r="S241" s="229"/>
      <c r="T241" s="23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1" t="s">
        <v>145</v>
      </c>
      <c r="AU241" s="231" t="s">
        <v>83</v>
      </c>
      <c r="AV241" s="13" t="s">
        <v>83</v>
      </c>
      <c r="AW241" s="13" t="s">
        <v>35</v>
      </c>
      <c r="AX241" s="13" t="s">
        <v>79</v>
      </c>
      <c r="AY241" s="231" t="s">
        <v>135</v>
      </c>
    </row>
    <row r="242" s="12" customFormat="1" ht="22.8" customHeight="1">
      <c r="A242" s="12"/>
      <c r="B242" s="186"/>
      <c r="C242" s="187"/>
      <c r="D242" s="188" t="s">
        <v>73</v>
      </c>
      <c r="E242" s="200" t="s">
        <v>377</v>
      </c>
      <c r="F242" s="200" t="s">
        <v>378</v>
      </c>
      <c r="G242" s="187"/>
      <c r="H242" s="187"/>
      <c r="I242" s="190"/>
      <c r="J242" s="201">
        <f>BK242</f>
        <v>0</v>
      </c>
      <c r="K242" s="187"/>
      <c r="L242" s="192"/>
      <c r="M242" s="193"/>
      <c r="N242" s="194"/>
      <c r="O242" s="194"/>
      <c r="P242" s="195">
        <f>SUM(P243:P244)</f>
        <v>0</v>
      </c>
      <c r="Q242" s="194"/>
      <c r="R242" s="195">
        <f>SUM(R243:R244)</f>
        <v>0</v>
      </c>
      <c r="S242" s="194"/>
      <c r="T242" s="196">
        <f>SUM(T243:T244)</f>
        <v>0.032500000000000001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97" t="s">
        <v>83</v>
      </c>
      <c r="AT242" s="198" t="s">
        <v>73</v>
      </c>
      <c r="AU242" s="198" t="s">
        <v>79</v>
      </c>
      <c r="AY242" s="197" t="s">
        <v>135</v>
      </c>
      <c r="BK242" s="199">
        <f>SUM(BK243:BK244)</f>
        <v>0</v>
      </c>
    </row>
    <row r="243" s="2" customFormat="1" ht="37.8" customHeight="1">
      <c r="A243" s="36"/>
      <c r="B243" s="37"/>
      <c r="C243" s="202" t="s">
        <v>379</v>
      </c>
      <c r="D243" s="202" t="s">
        <v>137</v>
      </c>
      <c r="E243" s="203" t="s">
        <v>380</v>
      </c>
      <c r="F243" s="204" t="s">
        <v>381</v>
      </c>
      <c r="G243" s="205" t="s">
        <v>186</v>
      </c>
      <c r="H243" s="206">
        <v>25</v>
      </c>
      <c r="I243" s="207"/>
      <c r="J243" s="208">
        <f>ROUND(I243*H243,2)</f>
        <v>0</v>
      </c>
      <c r="K243" s="204" t="s">
        <v>141</v>
      </c>
      <c r="L243" s="42"/>
      <c r="M243" s="209" t="s">
        <v>19</v>
      </c>
      <c r="N243" s="210" t="s">
        <v>45</v>
      </c>
      <c r="O243" s="82"/>
      <c r="P243" s="211">
        <f>O243*H243</f>
        <v>0</v>
      </c>
      <c r="Q243" s="211">
        <v>0</v>
      </c>
      <c r="R243" s="211">
        <f>Q243*H243</f>
        <v>0</v>
      </c>
      <c r="S243" s="211">
        <v>0.0012999999999999999</v>
      </c>
      <c r="T243" s="212">
        <f>S243*H243</f>
        <v>0.032500000000000001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13" t="s">
        <v>271</v>
      </c>
      <c r="AT243" s="213" t="s">
        <v>137</v>
      </c>
      <c r="AU243" s="213" t="s">
        <v>83</v>
      </c>
      <c r="AY243" s="15" t="s">
        <v>135</v>
      </c>
      <c r="BE243" s="214">
        <f>IF(N243="základní",J243,0)</f>
        <v>0</v>
      </c>
      <c r="BF243" s="214">
        <f>IF(N243="snížená",J243,0)</f>
        <v>0</v>
      </c>
      <c r="BG243" s="214">
        <f>IF(N243="zákl. přenesená",J243,0)</f>
        <v>0</v>
      </c>
      <c r="BH243" s="214">
        <f>IF(N243="sníž. přenesená",J243,0)</f>
        <v>0</v>
      </c>
      <c r="BI243" s="214">
        <f>IF(N243="nulová",J243,0)</f>
        <v>0</v>
      </c>
      <c r="BJ243" s="15" t="s">
        <v>79</v>
      </c>
      <c r="BK243" s="214">
        <f>ROUND(I243*H243,2)</f>
        <v>0</v>
      </c>
      <c r="BL243" s="15" t="s">
        <v>271</v>
      </c>
      <c r="BM243" s="213" t="s">
        <v>382</v>
      </c>
    </row>
    <row r="244" s="2" customFormat="1">
      <c r="A244" s="36"/>
      <c r="B244" s="37"/>
      <c r="C244" s="38"/>
      <c r="D244" s="215" t="s">
        <v>143</v>
      </c>
      <c r="E244" s="38"/>
      <c r="F244" s="216" t="s">
        <v>383</v>
      </c>
      <c r="G244" s="38"/>
      <c r="H244" s="38"/>
      <c r="I244" s="217"/>
      <c r="J244" s="38"/>
      <c r="K244" s="38"/>
      <c r="L244" s="42"/>
      <c r="M244" s="218"/>
      <c r="N244" s="219"/>
      <c r="O244" s="82"/>
      <c r="P244" s="82"/>
      <c r="Q244" s="82"/>
      <c r="R244" s="82"/>
      <c r="S244" s="82"/>
      <c r="T244" s="83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T244" s="15" t="s">
        <v>143</v>
      </c>
      <c r="AU244" s="15" t="s">
        <v>83</v>
      </c>
    </row>
    <row r="245" s="12" customFormat="1" ht="22.8" customHeight="1">
      <c r="A245" s="12"/>
      <c r="B245" s="186"/>
      <c r="C245" s="187"/>
      <c r="D245" s="188" t="s">
        <v>73</v>
      </c>
      <c r="E245" s="200" t="s">
        <v>384</v>
      </c>
      <c r="F245" s="200" t="s">
        <v>385</v>
      </c>
      <c r="G245" s="187"/>
      <c r="H245" s="187"/>
      <c r="I245" s="190"/>
      <c r="J245" s="201">
        <f>BK245</f>
        <v>0</v>
      </c>
      <c r="K245" s="187"/>
      <c r="L245" s="192"/>
      <c r="M245" s="193"/>
      <c r="N245" s="194"/>
      <c r="O245" s="194"/>
      <c r="P245" s="195">
        <f>SUM(P246:P256)</f>
        <v>0</v>
      </c>
      <c r="Q245" s="194"/>
      <c r="R245" s="195">
        <f>SUM(R246:R256)</f>
        <v>0</v>
      </c>
      <c r="S245" s="194"/>
      <c r="T245" s="196">
        <f>SUM(T246:T256)</f>
        <v>0.216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197" t="s">
        <v>83</v>
      </c>
      <c r="AT245" s="198" t="s">
        <v>73</v>
      </c>
      <c r="AU245" s="198" t="s">
        <v>79</v>
      </c>
      <c r="AY245" s="197" t="s">
        <v>135</v>
      </c>
      <c r="BK245" s="199">
        <f>SUM(BK246:BK256)</f>
        <v>0</v>
      </c>
    </row>
    <row r="246" s="2" customFormat="1" ht="21.75" customHeight="1">
      <c r="A246" s="36"/>
      <c r="B246" s="37"/>
      <c r="C246" s="202" t="s">
        <v>386</v>
      </c>
      <c r="D246" s="202" t="s">
        <v>137</v>
      </c>
      <c r="E246" s="203" t="s">
        <v>387</v>
      </c>
      <c r="F246" s="204" t="s">
        <v>388</v>
      </c>
      <c r="G246" s="205" t="s">
        <v>140</v>
      </c>
      <c r="H246" s="206">
        <v>63.134999999999998</v>
      </c>
      <c r="I246" s="207"/>
      <c r="J246" s="208">
        <f>ROUND(I246*H246,2)</f>
        <v>0</v>
      </c>
      <c r="K246" s="204" t="s">
        <v>141</v>
      </c>
      <c r="L246" s="42"/>
      <c r="M246" s="209" t="s">
        <v>19</v>
      </c>
      <c r="N246" s="210" t="s">
        <v>45</v>
      </c>
      <c r="O246" s="82"/>
      <c r="P246" s="211">
        <f>O246*H246</f>
        <v>0</v>
      </c>
      <c r="Q246" s="211">
        <v>0</v>
      </c>
      <c r="R246" s="211">
        <f>Q246*H246</f>
        <v>0</v>
      </c>
      <c r="S246" s="211">
        <v>0.024649999999999998</v>
      </c>
      <c r="T246" s="212">
        <f>S246*H246</f>
        <v>1.5562777499999998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13" t="s">
        <v>271</v>
      </c>
      <c r="AT246" s="213" t="s">
        <v>137</v>
      </c>
      <c r="AU246" s="213" t="s">
        <v>83</v>
      </c>
      <c r="AY246" s="15" t="s">
        <v>135</v>
      </c>
      <c r="BE246" s="214">
        <f>IF(N246="základní",J246,0)</f>
        <v>0</v>
      </c>
      <c r="BF246" s="214">
        <f>IF(N246="snížená",J246,0)</f>
        <v>0</v>
      </c>
      <c r="BG246" s="214">
        <f>IF(N246="zákl. přenesená",J246,0)</f>
        <v>0</v>
      </c>
      <c r="BH246" s="214">
        <f>IF(N246="sníž. přenesená",J246,0)</f>
        <v>0</v>
      </c>
      <c r="BI246" s="214">
        <f>IF(N246="nulová",J246,0)</f>
        <v>0</v>
      </c>
      <c r="BJ246" s="15" t="s">
        <v>79</v>
      </c>
      <c r="BK246" s="214">
        <f>ROUND(I246*H246,2)</f>
        <v>0</v>
      </c>
      <c r="BL246" s="15" t="s">
        <v>271</v>
      </c>
      <c r="BM246" s="213" t="s">
        <v>389</v>
      </c>
    </row>
    <row r="247" s="2" customFormat="1">
      <c r="A247" s="36"/>
      <c r="B247" s="37"/>
      <c r="C247" s="38"/>
      <c r="D247" s="215" t="s">
        <v>143</v>
      </c>
      <c r="E247" s="38"/>
      <c r="F247" s="216" t="s">
        <v>390</v>
      </c>
      <c r="G247" s="38"/>
      <c r="H247" s="38"/>
      <c r="I247" s="217"/>
      <c r="J247" s="38"/>
      <c r="K247" s="38"/>
      <c r="L247" s="42"/>
      <c r="M247" s="218"/>
      <c r="N247" s="219"/>
      <c r="O247" s="82"/>
      <c r="P247" s="82"/>
      <c r="Q247" s="82"/>
      <c r="R247" s="82"/>
      <c r="S247" s="82"/>
      <c r="T247" s="83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T247" s="15" t="s">
        <v>143</v>
      </c>
      <c r="AU247" s="15" t="s">
        <v>83</v>
      </c>
    </row>
    <row r="248" s="13" customFormat="1">
      <c r="A248" s="13"/>
      <c r="B248" s="220"/>
      <c r="C248" s="221"/>
      <c r="D248" s="222" t="s">
        <v>145</v>
      </c>
      <c r="E248" s="223" t="s">
        <v>19</v>
      </c>
      <c r="F248" s="224" t="s">
        <v>391</v>
      </c>
      <c r="G248" s="221"/>
      <c r="H248" s="225">
        <v>63.134999999999998</v>
      </c>
      <c r="I248" s="226"/>
      <c r="J248" s="221"/>
      <c r="K248" s="221"/>
      <c r="L248" s="227"/>
      <c r="M248" s="228"/>
      <c r="N248" s="229"/>
      <c r="O248" s="229"/>
      <c r="P248" s="229"/>
      <c r="Q248" s="229"/>
      <c r="R248" s="229"/>
      <c r="S248" s="229"/>
      <c r="T248" s="23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1" t="s">
        <v>145</v>
      </c>
      <c r="AU248" s="231" t="s">
        <v>83</v>
      </c>
      <c r="AV248" s="13" t="s">
        <v>83</v>
      </c>
      <c r="AW248" s="13" t="s">
        <v>35</v>
      </c>
      <c r="AX248" s="13" t="s">
        <v>79</v>
      </c>
      <c r="AY248" s="231" t="s">
        <v>135</v>
      </c>
    </row>
    <row r="249" s="2" customFormat="1" ht="24.15" customHeight="1">
      <c r="A249" s="36"/>
      <c r="B249" s="37"/>
      <c r="C249" s="202" t="s">
        <v>392</v>
      </c>
      <c r="D249" s="202" t="s">
        <v>137</v>
      </c>
      <c r="E249" s="203" t="s">
        <v>393</v>
      </c>
      <c r="F249" s="204" t="s">
        <v>394</v>
      </c>
      <c r="G249" s="205" t="s">
        <v>186</v>
      </c>
      <c r="H249" s="206">
        <v>9</v>
      </c>
      <c r="I249" s="207"/>
      <c r="J249" s="208">
        <f>ROUND(I249*H249,2)</f>
        <v>0</v>
      </c>
      <c r="K249" s="204" t="s">
        <v>141</v>
      </c>
      <c r="L249" s="42"/>
      <c r="M249" s="209" t="s">
        <v>19</v>
      </c>
      <c r="N249" s="210" t="s">
        <v>45</v>
      </c>
      <c r="O249" s="82"/>
      <c r="P249" s="211">
        <f>O249*H249</f>
        <v>0</v>
      </c>
      <c r="Q249" s="211">
        <v>0</v>
      </c>
      <c r="R249" s="211">
        <f>Q249*H249</f>
        <v>0</v>
      </c>
      <c r="S249" s="211">
        <v>0.024</v>
      </c>
      <c r="T249" s="212">
        <f>S249*H249</f>
        <v>0.216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13" t="s">
        <v>271</v>
      </c>
      <c r="AT249" s="213" t="s">
        <v>137</v>
      </c>
      <c r="AU249" s="213" t="s">
        <v>83</v>
      </c>
      <c r="AY249" s="15" t="s">
        <v>135</v>
      </c>
      <c r="BE249" s="214">
        <f>IF(N249="základní",J249,0)</f>
        <v>0</v>
      </c>
      <c r="BF249" s="214">
        <f>IF(N249="snížená",J249,0)</f>
        <v>0</v>
      </c>
      <c r="BG249" s="214">
        <f>IF(N249="zákl. přenesená",J249,0)</f>
        <v>0</v>
      </c>
      <c r="BH249" s="214">
        <f>IF(N249="sníž. přenesená",J249,0)</f>
        <v>0</v>
      </c>
      <c r="BI249" s="214">
        <f>IF(N249="nulová",J249,0)</f>
        <v>0</v>
      </c>
      <c r="BJ249" s="15" t="s">
        <v>79</v>
      </c>
      <c r="BK249" s="214">
        <f>ROUND(I249*H249,2)</f>
        <v>0</v>
      </c>
      <c r="BL249" s="15" t="s">
        <v>271</v>
      </c>
      <c r="BM249" s="213" t="s">
        <v>395</v>
      </c>
    </row>
    <row r="250" s="2" customFormat="1">
      <c r="A250" s="36"/>
      <c r="B250" s="37"/>
      <c r="C250" s="38"/>
      <c r="D250" s="215" t="s">
        <v>143</v>
      </c>
      <c r="E250" s="38"/>
      <c r="F250" s="216" t="s">
        <v>396</v>
      </c>
      <c r="G250" s="38"/>
      <c r="H250" s="38"/>
      <c r="I250" s="217"/>
      <c r="J250" s="38"/>
      <c r="K250" s="38"/>
      <c r="L250" s="42"/>
      <c r="M250" s="218"/>
      <c r="N250" s="219"/>
      <c r="O250" s="82"/>
      <c r="P250" s="82"/>
      <c r="Q250" s="82"/>
      <c r="R250" s="82"/>
      <c r="S250" s="82"/>
      <c r="T250" s="83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5" t="s">
        <v>143</v>
      </c>
      <c r="AU250" s="15" t="s">
        <v>83</v>
      </c>
    </row>
    <row r="251" s="13" customFormat="1">
      <c r="A251" s="13"/>
      <c r="B251" s="220"/>
      <c r="C251" s="221"/>
      <c r="D251" s="222" t="s">
        <v>145</v>
      </c>
      <c r="E251" s="223" t="s">
        <v>19</v>
      </c>
      <c r="F251" s="224" t="s">
        <v>397</v>
      </c>
      <c r="G251" s="221"/>
      <c r="H251" s="225">
        <v>1</v>
      </c>
      <c r="I251" s="226"/>
      <c r="J251" s="221"/>
      <c r="K251" s="221"/>
      <c r="L251" s="227"/>
      <c r="M251" s="228"/>
      <c r="N251" s="229"/>
      <c r="O251" s="229"/>
      <c r="P251" s="229"/>
      <c r="Q251" s="229"/>
      <c r="R251" s="229"/>
      <c r="S251" s="229"/>
      <c r="T251" s="23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1" t="s">
        <v>145</v>
      </c>
      <c r="AU251" s="231" t="s">
        <v>83</v>
      </c>
      <c r="AV251" s="13" t="s">
        <v>83</v>
      </c>
      <c r="AW251" s="13" t="s">
        <v>35</v>
      </c>
      <c r="AX251" s="13" t="s">
        <v>74</v>
      </c>
      <c r="AY251" s="231" t="s">
        <v>135</v>
      </c>
    </row>
    <row r="252" s="13" customFormat="1">
      <c r="A252" s="13"/>
      <c r="B252" s="220"/>
      <c r="C252" s="221"/>
      <c r="D252" s="222" t="s">
        <v>145</v>
      </c>
      <c r="E252" s="223" t="s">
        <v>19</v>
      </c>
      <c r="F252" s="224" t="s">
        <v>398</v>
      </c>
      <c r="G252" s="221"/>
      <c r="H252" s="225">
        <v>1</v>
      </c>
      <c r="I252" s="226"/>
      <c r="J252" s="221"/>
      <c r="K252" s="221"/>
      <c r="L252" s="227"/>
      <c r="M252" s="228"/>
      <c r="N252" s="229"/>
      <c r="O252" s="229"/>
      <c r="P252" s="229"/>
      <c r="Q252" s="229"/>
      <c r="R252" s="229"/>
      <c r="S252" s="229"/>
      <c r="T252" s="23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1" t="s">
        <v>145</v>
      </c>
      <c r="AU252" s="231" t="s">
        <v>83</v>
      </c>
      <c r="AV252" s="13" t="s">
        <v>83</v>
      </c>
      <c r="AW252" s="13" t="s">
        <v>35</v>
      </c>
      <c r="AX252" s="13" t="s">
        <v>74</v>
      </c>
      <c r="AY252" s="231" t="s">
        <v>135</v>
      </c>
    </row>
    <row r="253" s="13" customFormat="1">
      <c r="A253" s="13"/>
      <c r="B253" s="220"/>
      <c r="C253" s="221"/>
      <c r="D253" s="222" t="s">
        <v>145</v>
      </c>
      <c r="E253" s="223" t="s">
        <v>19</v>
      </c>
      <c r="F253" s="224" t="s">
        <v>399</v>
      </c>
      <c r="G253" s="221"/>
      <c r="H253" s="225">
        <v>2</v>
      </c>
      <c r="I253" s="226"/>
      <c r="J253" s="221"/>
      <c r="K253" s="221"/>
      <c r="L253" s="227"/>
      <c r="M253" s="228"/>
      <c r="N253" s="229"/>
      <c r="O253" s="229"/>
      <c r="P253" s="229"/>
      <c r="Q253" s="229"/>
      <c r="R253" s="229"/>
      <c r="S253" s="229"/>
      <c r="T253" s="23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1" t="s">
        <v>145</v>
      </c>
      <c r="AU253" s="231" t="s">
        <v>83</v>
      </c>
      <c r="AV253" s="13" t="s">
        <v>83</v>
      </c>
      <c r="AW253" s="13" t="s">
        <v>35</v>
      </c>
      <c r="AX253" s="13" t="s">
        <v>74</v>
      </c>
      <c r="AY253" s="231" t="s">
        <v>135</v>
      </c>
    </row>
    <row r="254" s="13" customFormat="1">
      <c r="A254" s="13"/>
      <c r="B254" s="220"/>
      <c r="C254" s="221"/>
      <c r="D254" s="222" t="s">
        <v>145</v>
      </c>
      <c r="E254" s="223" t="s">
        <v>19</v>
      </c>
      <c r="F254" s="224" t="s">
        <v>400</v>
      </c>
      <c r="G254" s="221"/>
      <c r="H254" s="225">
        <v>2</v>
      </c>
      <c r="I254" s="226"/>
      <c r="J254" s="221"/>
      <c r="K254" s="221"/>
      <c r="L254" s="227"/>
      <c r="M254" s="228"/>
      <c r="N254" s="229"/>
      <c r="O254" s="229"/>
      <c r="P254" s="229"/>
      <c r="Q254" s="229"/>
      <c r="R254" s="229"/>
      <c r="S254" s="229"/>
      <c r="T254" s="23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1" t="s">
        <v>145</v>
      </c>
      <c r="AU254" s="231" t="s">
        <v>83</v>
      </c>
      <c r="AV254" s="13" t="s">
        <v>83</v>
      </c>
      <c r="AW254" s="13" t="s">
        <v>35</v>
      </c>
      <c r="AX254" s="13" t="s">
        <v>74</v>
      </c>
      <c r="AY254" s="231" t="s">
        <v>135</v>
      </c>
    </row>
    <row r="255" s="13" customFormat="1">
      <c r="A255" s="13"/>
      <c r="B255" s="220"/>
      <c r="C255" s="221"/>
      <c r="D255" s="222" t="s">
        <v>145</v>
      </c>
      <c r="E255" s="223" t="s">
        <v>19</v>
      </c>
      <c r="F255" s="224" t="s">
        <v>401</v>
      </c>
      <c r="G255" s="221"/>
      <c r="H255" s="225">
        <v>1</v>
      </c>
      <c r="I255" s="226"/>
      <c r="J255" s="221"/>
      <c r="K255" s="221"/>
      <c r="L255" s="227"/>
      <c r="M255" s="228"/>
      <c r="N255" s="229"/>
      <c r="O255" s="229"/>
      <c r="P255" s="229"/>
      <c r="Q255" s="229"/>
      <c r="R255" s="229"/>
      <c r="S255" s="229"/>
      <c r="T255" s="23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1" t="s">
        <v>145</v>
      </c>
      <c r="AU255" s="231" t="s">
        <v>83</v>
      </c>
      <c r="AV255" s="13" t="s">
        <v>83</v>
      </c>
      <c r="AW255" s="13" t="s">
        <v>35</v>
      </c>
      <c r="AX255" s="13" t="s">
        <v>74</v>
      </c>
      <c r="AY255" s="231" t="s">
        <v>135</v>
      </c>
    </row>
    <row r="256" s="13" customFormat="1">
      <c r="A256" s="13"/>
      <c r="B256" s="220"/>
      <c r="C256" s="221"/>
      <c r="D256" s="222" t="s">
        <v>145</v>
      </c>
      <c r="E256" s="223" t="s">
        <v>19</v>
      </c>
      <c r="F256" s="224" t="s">
        <v>402</v>
      </c>
      <c r="G256" s="221"/>
      <c r="H256" s="225">
        <v>2</v>
      </c>
      <c r="I256" s="226"/>
      <c r="J256" s="221"/>
      <c r="K256" s="221"/>
      <c r="L256" s="227"/>
      <c r="M256" s="228"/>
      <c r="N256" s="229"/>
      <c r="O256" s="229"/>
      <c r="P256" s="229"/>
      <c r="Q256" s="229"/>
      <c r="R256" s="229"/>
      <c r="S256" s="229"/>
      <c r="T256" s="23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1" t="s">
        <v>145</v>
      </c>
      <c r="AU256" s="231" t="s">
        <v>83</v>
      </c>
      <c r="AV256" s="13" t="s">
        <v>83</v>
      </c>
      <c r="AW256" s="13" t="s">
        <v>35</v>
      </c>
      <c r="AX256" s="13" t="s">
        <v>74</v>
      </c>
      <c r="AY256" s="231" t="s">
        <v>135</v>
      </c>
    </row>
    <row r="257" s="12" customFormat="1" ht="22.8" customHeight="1">
      <c r="A257" s="12"/>
      <c r="B257" s="186"/>
      <c r="C257" s="187"/>
      <c r="D257" s="188" t="s">
        <v>73</v>
      </c>
      <c r="E257" s="200" t="s">
        <v>403</v>
      </c>
      <c r="F257" s="200" t="s">
        <v>404</v>
      </c>
      <c r="G257" s="187"/>
      <c r="H257" s="187"/>
      <c r="I257" s="190"/>
      <c r="J257" s="201">
        <f>BK257</f>
        <v>0</v>
      </c>
      <c r="K257" s="187"/>
      <c r="L257" s="192"/>
      <c r="M257" s="193"/>
      <c r="N257" s="194"/>
      <c r="O257" s="194"/>
      <c r="P257" s="195">
        <f>SUM(P258:P277)</f>
        <v>0</v>
      </c>
      <c r="Q257" s="194"/>
      <c r="R257" s="195">
        <f>SUM(R258:R277)</f>
        <v>0</v>
      </c>
      <c r="S257" s="194"/>
      <c r="T257" s="196">
        <f>SUM(T258:T277)</f>
        <v>0.47009999999999996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197" t="s">
        <v>83</v>
      </c>
      <c r="AT257" s="198" t="s">
        <v>73</v>
      </c>
      <c r="AU257" s="198" t="s">
        <v>79</v>
      </c>
      <c r="AY257" s="197" t="s">
        <v>135</v>
      </c>
      <c r="BK257" s="199">
        <f>SUM(BK258:BK277)</f>
        <v>0</v>
      </c>
    </row>
    <row r="258" s="2" customFormat="1" ht="24.15" customHeight="1">
      <c r="A258" s="36"/>
      <c r="B258" s="37"/>
      <c r="C258" s="202" t="s">
        <v>405</v>
      </c>
      <c r="D258" s="202" t="s">
        <v>137</v>
      </c>
      <c r="E258" s="203" t="s">
        <v>406</v>
      </c>
      <c r="F258" s="204" t="s">
        <v>407</v>
      </c>
      <c r="G258" s="205" t="s">
        <v>140</v>
      </c>
      <c r="H258" s="206">
        <v>143.66</v>
      </c>
      <c r="I258" s="207"/>
      <c r="J258" s="208">
        <f>ROUND(I258*H258,2)</f>
        <v>0</v>
      </c>
      <c r="K258" s="204" t="s">
        <v>141</v>
      </c>
      <c r="L258" s="42"/>
      <c r="M258" s="209" t="s">
        <v>19</v>
      </c>
      <c r="N258" s="210" t="s">
        <v>45</v>
      </c>
      <c r="O258" s="82"/>
      <c r="P258" s="211">
        <f>O258*H258</f>
        <v>0</v>
      </c>
      <c r="Q258" s="211">
        <v>0</v>
      </c>
      <c r="R258" s="211">
        <f>Q258*H258</f>
        <v>0</v>
      </c>
      <c r="S258" s="211">
        <v>0.0030000000000000001</v>
      </c>
      <c r="T258" s="212">
        <f>S258*H258</f>
        <v>0.43097999999999997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213" t="s">
        <v>271</v>
      </c>
      <c r="AT258" s="213" t="s">
        <v>137</v>
      </c>
      <c r="AU258" s="213" t="s">
        <v>83</v>
      </c>
      <c r="AY258" s="15" t="s">
        <v>135</v>
      </c>
      <c r="BE258" s="214">
        <f>IF(N258="základní",J258,0)</f>
        <v>0</v>
      </c>
      <c r="BF258" s="214">
        <f>IF(N258="snížená",J258,0)</f>
        <v>0</v>
      </c>
      <c r="BG258" s="214">
        <f>IF(N258="zákl. přenesená",J258,0)</f>
        <v>0</v>
      </c>
      <c r="BH258" s="214">
        <f>IF(N258="sníž. přenesená",J258,0)</f>
        <v>0</v>
      </c>
      <c r="BI258" s="214">
        <f>IF(N258="nulová",J258,0)</f>
        <v>0</v>
      </c>
      <c r="BJ258" s="15" t="s">
        <v>79</v>
      </c>
      <c r="BK258" s="214">
        <f>ROUND(I258*H258,2)</f>
        <v>0</v>
      </c>
      <c r="BL258" s="15" t="s">
        <v>271</v>
      </c>
      <c r="BM258" s="213" t="s">
        <v>408</v>
      </c>
    </row>
    <row r="259" s="2" customFormat="1">
      <c r="A259" s="36"/>
      <c r="B259" s="37"/>
      <c r="C259" s="38"/>
      <c r="D259" s="215" t="s">
        <v>143</v>
      </c>
      <c r="E259" s="38"/>
      <c r="F259" s="216" t="s">
        <v>409</v>
      </c>
      <c r="G259" s="38"/>
      <c r="H259" s="38"/>
      <c r="I259" s="217"/>
      <c r="J259" s="38"/>
      <c r="K259" s="38"/>
      <c r="L259" s="42"/>
      <c r="M259" s="218"/>
      <c r="N259" s="219"/>
      <c r="O259" s="82"/>
      <c r="P259" s="82"/>
      <c r="Q259" s="82"/>
      <c r="R259" s="82"/>
      <c r="S259" s="82"/>
      <c r="T259" s="83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5" t="s">
        <v>143</v>
      </c>
      <c r="AU259" s="15" t="s">
        <v>83</v>
      </c>
    </row>
    <row r="260" s="13" customFormat="1">
      <c r="A260" s="13"/>
      <c r="B260" s="220"/>
      <c r="C260" s="221"/>
      <c r="D260" s="222" t="s">
        <v>145</v>
      </c>
      <c r="E260" s="223" t="s">
        <v>19</v>
      </c>
      <c r="F260" s="224" t="s">
        <v>146</v>
      </c>
      <c r="G260" s="221"/>
      <c r="H260" s="225">
        <v>22.030999999999999</v>
      </c>
      <c r="I260" s="226"/>
      <c r="J260" s="221"/>
      <c r="K260" s="221"/>
      <c r="L260" s="227"/>
      <c r="M260" s="228"/>
      <c r="N260" s="229"/>
      <c r="O260" s="229"/>
      <c r="P260" s="229"/>
      <c r="Q260" s="229"/>
      <c r="R260" s="229"/>
      <c r="S260" s="229"/>
      <c r="T260" s="23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1" t="s">
        <v>145</v>
      </c>
      <c r="AU260" s="231" t="s">
        <v>83</v>
      </c>
      <c r="AV260" s="13" t="s">
        <v>83</v>
      </c>
      <c r="AW260" s="13" t="s">
        <v>35</v>
      </c>
      <c r="AX260" s="13" t="s">
        <v>74</v>
      </c>
      <c r="AY260" s="231" t="s">
        <v>135</v>
      </c>
    </row>
    <row r="261" s="13" customFormat="1">
      <c r="A261" s="13"/>
      <c r="B261" s="220"/>
      <c r="C261" s="221"/>
      <c r="D261" s="222" t="s">
        <v>145</v>
      </c>
      <c r="E261" s="223" t="s">
        <v>19</v>
      </c>
      <c r="F261" s="224" t="s">
        <v>410</v>
      </c>
      <c r="G261" s="221"/>
      <c r="H261" s="225">
        <v>29.228999999999999</v>
      </c>
      <c r="I261" s="226"/>
      <c r="J261" s="221"/>
      <c r="K261" s="221"/>
      <c r="L261" s="227"/>
      <c r="M261" s="228"/>
      <c r="N261" s="229"/>
      <c r="O261" s="229"/>
      <c r="P261" s="229"/>
      <c r="Q261" s="229"/>
      <c r="R261" s="229"/>
      <c r="S261" s="229"/>
      <c r="T261" s="23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1" t="s">
        <v>145</v>
      </c>
      <c r="AU261" s="231" t="s">
        <v>83</v>
      </c>
      <c r="AV261" s="13" t="s">
        <v>83</v>
      </c>
      <c r="AW261" s="13" t="s">
        <v>35</v>
      </c>
      <c r="AX261" s="13" t="s">
        <v>74</v>
      </c>
      <c r="AY261" s="231" t="s">
        <v>135</v>
      </c>
    </row>
    <row r="262" s="13" customFormat="1">
      <c r="A262" s="13"/>
      <c r="B262" s="220"/>
      <c r="C262" s="221"/>
      <c r="D262" s="222" t="s">
        <v>145</v>
      </c>
      <c r="E262" s="223" t="s">
        <v>19</v>
      </c>
      <c r="F262" s="224" t="s">
        <v>148</v>
      </c>
      <c r="G262" s="221"/>
      <c r="H262" s="225">
        <v>39.219000000000001</v>
      </c>
      <c r="I262" s="226"/>
      <c r="J262" s="221"/>
      <c r="K262" s="221"/>
      <c r="L262" s="227"/>
      <c r="M262" s="228"/>
      <c r="N262" s="229"/>
      <c r="O262" s="229"/>
      <c r="P262" s="229"/>
      <c r="Q262" s="229"/>
      <c r="R262" s="229"/>
      <c r="S262" s="229"/>
      <c r="T262" s="23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1" t="s">
        <v>145</v>
      </c>
      <c r="AU262" s="231" t="s">
        <v>83</v>
      </c>
      <c r="AV262" s="13" t="s">
        <v>83</v>
      </c>
      <c r="AW262" s="13" t="s">
        <v>35</v>
      </c>
      <c r="AX262" s="13" t="s">
        <v>74</v>
      </c>
      <c r="AY262" s="231" t="s">
        <v>135</v>
      </c>
    </row>
    <row r="263" s="13" customFormat="1">
      <c r="A263" s="13"/>
      <c r="B263" s="220"/>
      <c r="C263" s="221"/>
      <c r="D263" s="222" t="s">
        <v>145</v>
      </c>
      <c r="E263" s="223" t="s">
        <v>19</v>
      </c>
      <c r="F263" s="224" t="s">
        <v>149</v>
      </c>
      <c r="G263" s="221"/>
      <c r="H263" s="225">
        <v>3.8250000000000002</v>
      </c>
      <c r="I263" s="226"/>
      <c r="J263" s="221"/>
      <c r="K263" s="221"/>
      <c r="L263" s="227"/>
      <c r="M263" s="228"/>
      <c r="N263" s="229"/>
      <c r="O263" s="229"/>
      <c r="P263" s="229"/>
      <c r="Q263" s="229"/>
      <c r="R263" s="229"/>
      <c r="S263" s="229"/>
      <c r="T263" s="23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1" t="s">
        <v>145</v>
      </c>
      <c r="AU263" s="231" t="s">
        <v>83</v>
      </c>
      <c r="AV263" s="13" t="s">
        <v>83</v>
      </c>
      <c r="AW263" s="13" t="s">
        <v>35</v>
      </c>
      <c r="AX263" s="13" t="s">
        <v>74</v>
      </c>
      <c r="AY263" s="231" t="s">
        <v>135</v>
      </c>
    </row>
    <row r="264" s="13" customFormat="1">
      <c r="A264" s="13"/>
      <c r="B264" s="220"/>
      <c r="C264" s="221"/>
      <c r="D264" s="222" t="s">
        <v>145</v>
      </c>
      <c r="E264" s="223" t="s">
        <v>19</v>
      </c>
      <c r="F264" s="224" t="s">
        <v>150</v>
      </c>
      <c r="G264" s="221"/>
      <c r="H264" s="225">
        <v>20.25</v>
      </c>
      <c r="I264" s="226"/>
      <c r="J264" s="221"/>
      <c r="K264" s="221"/>
      <c r="L264" s="227"/>
      <c r="M264" s="228"/>
      <c r="N264" s="229"/>
      <c r="O264" s="229"/>
      <c r="P264" s="229"/>
      <c r="Q264" s="229"/>
      <c r="R264" s="229"/>
      <c r="S264" s="229"/>
      <c r="T264" s="23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1" t="s">
        <v>145</v>
      </c>
      <c r="AU264" s="231" t="s">
        <v>83</v>
      </c>
      <c r="AV264" s="13" t="s">
        <v>83</v>
      </c>
      <c r="AW264" s="13" t="s">
        <v>35</v>
      </c>
      <c r="AX264" s="13" t="s">
        <v>74</v>
      </c>
      <c r="AY264" s="231" t="s">
        <v>135</v>
      </c>
    </row>
    <row r="265" s="13" customFormat="1">
      <c r="A265" s="13"/>
      <c r="B265" s="220"/>
      <c r="C265" s="221"/>
      <c r="D265" s="222" t="s">
        <v>145</v>
      </c>
      <c r="E265" s="223" t="s">
        <v>19</v>
      </c>
      <c r="F265" s="224" t="s">
        <v>151</v>
      </c>
      <c r="G265" s="221"/>
      <c r="H265" s="225">
        <v>24.905000000000001</v>
      </c>
      <c r="I265" s="226"/>
      <c r="J265" s="221"/>
      <c r="K265" s="221"/>
      <c r="L265" s="227"/>
      <c r="M265" s="228"/>
      <c r="N265" s="229"/>
      <c r="O265" s="229"/>
      <c r="P265" s="229"/>
      <c r="Q265" s="229"/>
      <c r="R265" s="229"/>
      <c r="S265" s="229"/>
      <c r="T265" s="230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1" t="s">
        <v>145</v>
      </c>
      <c r="AU265" s="231" t="s">
        <v>83</v>
      </c>
      <c r="AV265" s="13" t="s">
        <v>83</v>
      </c>
      <c r="AW265" s="13" t="s">
        <v>35</v>
      </c>
      <c r="AX265" s="13" t="s">
        <v>74</v>
      </c>
      <c r="AY265" s="231" t="s">
        <v>135</v>
      </c>
    </row>
    <row r="266" s="13" customFormat="1">
      <c r="A266" s="13"/>
      <c r="B266" s="220"/>
      <c r="C266" s="221"/>
      <c r="D266" s="222" t="s">
        <v>145</v>
      </c>
      <c r="E266" s="223" t="s">
        <v>19</v>
      </c>
      <c r="F266" s="224" t="s">
        <v>152</v>
      </c>
      <c r="G266" s="221"/>
      <c r="H266" s="225">
        <v>2.1880000000000002</v>
      </c>
      <c r="I266" s="226"/>
      <c r="J266" s="221"/>
      <c r="K266" s="221"/>
      <c r="L266" s="227"/>
      <c r="M266" s="228"/>
      <c r="N266" s="229"/>
      <c r="O266" s="229"/>
      <c r="P266" s="229"/>
      <c r="Q266" s="229"/>
      <c r="R266" s="229"/>
      <c r="S266" s="229"/>
      <c r="T266" s="23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1" t="s">
        <v>145</v>
      </c>
      <c r="AU266" s="231" t="s">
        <v>83</v>
      </c>
      <c r="AV266" s="13" t="s">
        <v>83</v>
      </c>
      <c r="AW266" s="13" t="s">
        <v>35</v>
      </c>
      <c r="AX266" s="13" t="s">
        <v>74</v>
      </c>
      <c r="AY266" s="231" t="s">
        <v>135</v>
      </c>
    </row>
    <row r="267" s="13" customFormat="1">
      <c r="A267" s="13"/>
      <c r="B267" s="220"/>
      <c r="C267" s="221"/>
      <c r="D267" s="222" t="s">
        <v>145</v>
      </c>
      <c r="E267" s="223" t="s">
        <v>19</v>
      </c>
      <c r="F267" s="224" t="s">
        <v>153</v>
      </c>
      <c r="G267" s="221"/>
      <c r="H267" s="225">
        <v>2.0129999999999999</v>
      </c>
      <c r="I267" s="226"/>
      <c r="J267" s="221"/>
      <c r="K267" s="221"/>
      <c r="L267" s="227"/>
      <c r="M267" s="228"/>
      <c r="N267" s="229"/>
      <c r="O267" s="229"/>
      <c r="P267" s="229"/>
      <c r="Q267" s="229"/>
      <c r="R267" s="229"/>
      <c r="S267" s="229"/>
      <c r="T267" s="23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1" t="s">
        <v>145</v>
      </c>
      <c r="AU267" s="231" t="s">
        <v>83</v>
      </c>
      <c r="AV267" s="13" t="s">
        <v>83</v>
      </c>
      <c r="AW267" s="13" t="s">
        <v>35</v>
      </c>
      <c r="AX267" s="13" t="s">
        <v>74</v>
      </c>
      <c r="AY267" s="231" t="s">
        <v>135</v>
      </c>
    </row>
    <row r="268" s="2" customFormat="1" ht="21.75" customHeight="1">
      <c r="A268" s="36"/>
      <c r="B268" s="37"/>
      <c r="C268" s="202" t="s">
        <v>411</v>
      </c>
      <c r="D268" s="202" t="s">
        <v>137</v>
      </c>
      <c r="E268" s="203" t="s">
        <v>412</v>
      </c>
      <c r="F268" s="204" t="s">
        <v>413</v>
      </c>
      <c r="G268" s="205" t="s">
        <v>170</v>
      </c>
      <c r="H268" s="206">
        <v>130.40000000000001</v>
      </c>
      <c r="I268" s="207"/>
      <c r="J268" s="208">
        <f>ROUND(I268*H268,2)</f>
        <v>0</v>
      </c>
      <c r="K268" s="204" t="s">
        <v>141</v>
      </c>
      <c r="L268" s="42"/>
      <c r="M268" s="209" t="s">
        <v>19</v>
      </c>
      <c r="N268" s="210" t="s">
        <v>45</v>
      </c>
      <c r="O268" s="82"/>
      <c r="P268" s="211">
        <f>O268*H268</f>
        <v>0</v>
      </c>
      <c r="Q268" s="211">
        <v>0</v>
      </c>
      <c r="R268" s="211">
        <f>Q268*H268</f>
        <v>0</v>
      </c>
      <c r="S268" s="211">
        <v>0.00029999999999999997</v>
      </c>
      <c r="T268" s="212">
        <f>S268*H268</f>
        <v>0.039119999999999995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13" t="s">
        <v>271</v>
      </c>
      <c r="AT268" s="213" t="s">
        <v>137</v>
      </c>
      <c r="AU268" s="213" t="s">
        <v>83</v>
      </c>
      <c r="AY268" s="15" t="s">
        <v>135</v>
      </c>
      <c r="BE268" s="214">
        <f>IF(N268="základní",J268,0)</f>
        <v>0</v>
      </c>
      <c r="BF268" s="214">
        <f>IF(N268="snížená",J268,0)</f>
        <v>0</v>
      </c>
      <c r="BG268" s="214">
        <f>IF(N268="zákl. přenesená",J268,0)</f>
        <v>0</v>
      </c>
      <c r="BH268" s="214">
        <f>IF(N268="sníž. přenesená",J268,0)</f>
        <v>0</v>
      </c>
      <c r="BI268" s="214">
        <f>IF(N268="nulová",J268,0)</f>
        <v>0</v>
      </c>
      <c r="BJ268" s="15" t="s">
        <v>79</v>
      </c>
      <c r="BK268" s="214">
        <f>ROUND(I268*H268,2)</f>
        <v>0</v>
      </c>
      <c r="BL268" s="15" t="s">
        <v>271</v>
      </c>
      <c r="BM268" s="213" t="s">
        <v>414</v>
      </c>
    </row>
    <row r="269" s="2" customFormat="1">
      <c r="A269" s="36"/>
      <c r="B269" s="37"/>
      <c r="C269" s="38"/>
      <c r="D269" s="215" t="s">
        <v>143</v>
      </c>
      <c r="E269" s="38"/>
      <c r="F269" s="216" t="s">
        <v>415</v>
      </c>
      <c r="G269" s="38"/>
      <c r="H269" s="38"/>
      <c r="I269" s="217"/>
      <c r="J269" s="38"/>
      <c r="K269" s="38"/>
      <c r="L269" s="42"/>
      <c r="M269" s="218"/>
      <c r="N269" s="219"/>
      <c r="O269" s="82"/>
      <c r="P269" s="82"/>
      <c r="Q269" s="82"/>
      <c r="R269" s="82"/>
      <c r="S269" s="82"/>
      <c r="T269" s="83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T269" s="15" t="s">
        <v>143</v>
      </c>
      <c r="AU269" s="15" t="s">
        <v>83</v>
      </c>
    </row>
    <row r="270" s="13" customFormat="1">
      <c r="A270" s="13"/>
      <c r="B270" s="220"/>
      <c r="C270" s="221"/>
      <c r="D270" s="222" t="s">
        <v>145</v>
      </c>
      <c r="E270" s="223" t="s">
        <v>19</v>
      </c>
      <c r="F270" s="224" t="s">
        <v>416</v>
      </c>
      <c r="G270" s="221"/>
      <c r="H270" s="225">
        <v>19.550000000000001</v>
      </c>
      <c r="I270" s="226"/>
      <c r="J270" s="221"/>
      <c r="K270" s="221"/>
      <c r="L270" s="227"/>
      <c r="M270" s="228"/>
      <c r="N270" s="229"/>
      <c r="O270" s="229"/>
      <c r="P270" s="229"/>
      <c r="Q270" s="229"/>
      <c r="R270" s="229"/>
      <c r="S270" s="229"/>
      <c r="T270" s="23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1" t="s">
        <v>145</v>
      </c>
      <c r="AU270" s="231" t="s">
        <v>83</v>
      </c>
      <c r="AV270" s="13" t="s">
        <v>83</v>
      </c>
      <c r="AW270" s="13" t="s">
        <v>35</v>
      </c>
      <c r="AX270" s="13" t="s">
        <v>74</v>
      </c>
      <c r="AY270" s="231" t="s">
        <v>135</v>
      </c>
    </row>
    <row r="271" s="13" customFormat="1">
      <c r="A271" s="13"/>
      <c r="B271" s="220"/>
      <c r="C271" s="221"/>
      <c r="D271" s="222" t="s">
        <v>145</v>
      </c>
      <c r="E271" s="223" t="s">
        <v>19</v>
      </c>
      <c r="F271" s="224" t="s">
        <v>417</v>
      </c>
      <c r="G271" s="221"/>
      <c r="H271" s="225">
        <v>26</v>
      </c>
      <c r="I271" s="226"/>
      <c r="J271" s="221"/>
      <c r="K271" s="221"/>
      <c r="L271" s="227"/>
      <c r="M271" s="228"/>
      <c r="N271" s="229"/>
      <c r="O271" s="229"/>
      <c r="P271" s="229"/>
      <c r="Q271" s="229"/>
      <c r="R271" s="229"/>
      <c r="S271" s="229"/>
      <c r="T271" s="23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1" t="s">
        <v>145</v>
      </c>
      <c r="AU271" s="231" t="s">
        <v>83</v>
      </c>
      <c r="AV271" s="13" t="s">
        <v>83</v>
      </c>
      <c r="AW271" s="13" t="s">
        <v>35</v>
      </c>
      <c r="AX271" s="13" t="s">
        <v>74</v>
      </c>
      <c r="AY271" s="231" t="s">
        <v>135</v>
      </c>
    </row>
    <row r="272" s="13" customFormat="1">
      <c r="A272" s="13"/>
      <c r="B272" s="220"/>
      <c r="C272" s="221"/>
      <c r="D272" s="222" t="s">
        <v>145</v>
      </c>
      <c r="E272" s="223" t="s">
        <v>19</v>
      </c>
      <c r="F272" s="224" t="s">
        <v>418</v>
      </c>
      <c r="G272" s="221"/>
      <c r="H272" s="225">
        <v>25.050000000000001</v>
      </c>
      <c r="I272" s="226"/>
      <c r="J272" s="221"/>
      <c r="K272" s="221"/>
      <c r="L272" s="227"/>
      <c r="M272" s="228"/>
      <c r="N272" s="229"/>
      <c r="O272" s="229"/>
      <c r="P272" s="229"/>
      <c r="Q272" s="229"/>
      <c r="R272" s="229"/>
      <c r="S272" s="229"/>
      <c r="T272" s="23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1" t="s">
        <v>145</v>
      </c>
      <c r="AU272" s="231" t="s">
        <v>83</v>
      </c>
      <c r="AV272" s="13" t="s">
        <v>83</v>
      </c>
      <c r="AW272" s="13" t="s">
        <v>35</v>
      </c>
      <c r="AX272" s="13" t="s">
        <v>74</v>
      </c>
      <c r="AY272" s="231" t="s">
        <v>135</v>
      </c>
    </row>
    <row r="273" s="13" customFormat="1">
      <c r="A273" s="13"/>
      <c r="B273" s="220"/>
      <c r="C273" s="221"/>
      <c r="D273" s="222" t="s">
        <v>145</v>
      </c>
      <c r="E273" s="223" t="s">
        <v>19</v>
      </c>
      <c r="F273" s="224" t="s">
        <v>419</v>
      </c>
      <c r="G273" s="221"/>
      <c r="H273" s="225">
        <v>8.0999999999999996</v>
      </c>
      <c r="I273" s="226"/>
      <c r="J273" s="221"/>
      <c r="K273" s="221"/>
      <c r="L273" s="227"/>
      <c r="M273" s="228"/>
      <c r="N273" s="229"/>
      <c r="O273" s="229"/>
      <c r="P273" s="229"/>
      <c r="Q273" s="229"/>
      <c r="R273" s="229"/>
      <c r="S273" s="229"/>
      <c r="T273" s="23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1" t="s">
        <v>145</v>
      </c>
      <c r="AU273" s="231" t="s">
        <v>83</v>
      </c>
      <c r="AV273" s="13" t="s">
        <v>83</v>
      </c>
      <c r="AW273" s="13" t="s">
        <v>35</v>
      </c>
      <c r="AX273" s="13" t="s">
        <v>74</v>
      </c>
      <c r="AY273" s="231" t="s">
        <v>135</v>
      </c>
    </row>
    <row r="274" s="13" customFormat="1">
      <c r="A274" s="13"/>
      <c r="B274" s="220"/>
      <c r="C274" s="221"/>
      <c r="D274" s="222" t="s">
        <v>145</v>
      </c>
      <c r="E274" s="223" t="s">
        <v>19</v>
      </c>
      <c r="F274" s="224" t="s">
        <v>420</v>
      </c>
      <c r="G274" s="221"/>
      <c r="H274" s="225">
        <v>18.449999999999999</v>
      </c>
      <c r="I274" s="226"/>
      <c r="J274" s="221"/>
      <c r="K274" s="221"/>
      <c r="L274" s="227"/>
      <c r="M274" s="228"/>
      <c r="N274" s="229"/>
      <c r="O274" s="229"/>
      <c r="P274" s="229"/>
      <c r="Q274" s="229"/>
      <c r="R274" s="229"/>
      <c r="S274" s="229"/>
      <c r="T274" s="23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1" t="s">
        <v>145</v>
      </c>
      <c r="AU274" s="231" t="s">
        <v>83</v>
      </c>
      <c r="AV274" s="13" t="s">
        <v>83</v>
      </c>
      <c r="AW274" s="13" t="s">
        <v>35</v>
      </c>
      <c r="AX274" s="13" t="s">
        <v>74</v>
      </c>
      <c r="AY274" s="231" t="s">
        <v>135</v>
      </c>
    </row>
    <row r="275" s="13" customFormat="1">
      <c r="A275" s="13"/>
      <c r="B275" s="220"/>
      <c r="C275" s="221"/>
      <c r="D275" s="222" t="s">
        <v>145</v>
      </c>
      <c r="E275" s="223" t="s">
        <v>19</v>
      </c>
      <c r="F275" s="224" t="s">
        <v>421</v>
      </c>
      <c r="G275" s="221"/>
      <c r="H275" s="225">
        <v>21.449999999999999</v>
      </c>
      <c r="I275" s="226"/>
      <c r="J275" s="221"/>
      <c r="K275" s="221"/>
      <c r="L275" s="227"/>
      <c r="M275" s="228"/>
      <c r="N275" s="229"/>
      <c r="O275" s="229"/>
      <c r="P275" s="229"/>
      <c r="Q275" s="229"/>
      <c r="R275" s="229"/>
      <c r="S275" s="229"/>
      <c r="T275" s="23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1" t="s">
        <v>145</v>
      </c>
      <c r="AU275" s="231" t="s">
        <v>83</v>
      </c>
      <c r="AV275" s="13" t="s">
        <v>83</v>
      </c>
      <c r="AW275" s="13" t="s">
        <v>35</v>
      </c>
      <c r="AX275" s="13" t="s">
        <v>74</v>
      </c>
      <c r="AY275" s="231" t="s">
        <v>135</v>
      </c>
    </row>
    <row r="276" s="13" customFormat="1">
      <c r="A276" s="13"/>
      <c r="B276" s="220"/>
      <c r="C276" s="221"/>
      <c r="D276" s="222" t="s">
        <v>145</v>
      </c>
      <c r="E276" s="223" t="s">
        <v>19</v>
      </c>
      <c r="F276" s="224" t="s">
        <v>422</v>
      </c>
      <c r="G276" s="221"/>
      <c r="H276" s="225">
        <v>6</v>
      </c>
      <c r="I276" s="226"/>
      <c r="J276" s="221"/>
      <c r="K276" s="221"/>
      <c r="L276" s="227"/>
      <c r="M276" s="228"/>
      <c r="N276" s="229"/>
      <c r="O276" s="229"/>
      <c r="P276" s="229"/>
      <c r="Q276" s="229"/>
      <c r="R276" s="229"/>
      <c r="S276" s="229"/>
      <c r="T276" s="230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1" t="s">
        <v>145</v>
      </c>
      <c r="AU276" s="231" t="s">
        <v>83</v>
      </c>
      <c r="AV276" s="13" t="s">
        <v>83</v>
      </c>
      <c r="AW276" s="13" t="s">
        <v>35</v>
      </c>
      <c r="AX276" s="13" t="s">
        <v>74</v>
      </c>
      <c r="AY276" s="231" t="s">
        <v>135</v>
      </c>
    </row>
    <row r="277" s="13" customFormat="1">
      <c r="A277" s="13"/>
      <c r="B277" s="220"/>
      <c r="C277" s="221"/>
      <c r="D277" s="222" t="s">
        <v>145</v>
      </c>
      <c r="E277" s="223" t="s">
        <v>19</v>
      </c>
      <c r="F277" s="224" t="s">
        <v>423</v>
      </c>
      <c r="G277" s="221"/>
      <c r="H277" s="225">
        <v>5.7999999999999998</v>
      </c>
      <c r="I277" s="226"/>
      <c r="J277" s="221"/>
      <c r="K277" s="221"/>
      <c r="L277" s="227"/>
      <c r="M277" s="232"/>
      <c r="N277" s="233"/>
      <c r="O277" s="233"/>
      <c r="P277" s="233"/>
      <c r="Q277" s="233"/>
      <c r="R277" s="233"/>
      <c r="S277" s="233"/>
      <c r="T277" s="23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1" t="s">
        <v>145</v>
      </c>
      <c r="AU277" s="231" t="s">
        <v>83</v>
      </c>
      <c r="AV277" s="13" t="s">
        <v>83</v>
      </c>
      <c r="AW277" s="13" t="s">
        <v>35</v>
      </c>
      <c r="AX277" s="13" t="s">
        <v>74</v>
      </c>
      <c r="AY277" s="231" t="s">
        <v>135</v>
      </c>
    </row>
    <row r="278" s="2" customFormat="1" ht="6.96" customHeight="1">
      <c r="A278" s="36"/>
      <c r="B278" s="57"/>
      <c r="C278" s="58"/>
      <c r="D278" s="58"/>
      <c r="E278" s="58"/>
      <c r="F278" s="58"/>
      <c r="G278" s="58"/>
      <c r="H278" s="58"/>
      <c r="I278" s="58"/>
      <c r="J278" s="58"/>
      <c r="K278" s="58"/>
      <c r="L278" s="42"/>
      <c r="M278" s="36"/>
      <c r="O278" s="36"/>
      <c r="P278" s="36"/>
      <c r="Q278" s="36"/>
      <c r="R278" s="36"/>
      <c r="S278" s="36"/>
      <c r="T278" s="36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</row>
  </sheetData>
  <sheetProtection sheet="1" autoFilter="0" formatColumns="0" formatRows="0" objects="1" scenarios="1" spinCount="100000" saltValue="YFvUC12RYJGpOlj5kIjoA7crKRYOWeJ+jMwXLUtePzO/UtEm4xqw8u00zm+iftZ/PUAK2Oxk3VI4wiPGREEbOQ==" hashValue="zukl/SqMV/0X8Ztca1E64xDPf8Tv8wqJqGsgRZPoQRh6+viwaEvfZuKw1WxgR994SuOEN0wA+HHfwzbd0ZcVLw==" algorithmName="SHA-512" password="CC35"/>
  <autoFilter ref="C93:K277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hyperlinks>
    <hyperlink ref="F98" r:id="rId1" display="https://podminky.urs.cz/item/CS_URS_2023_02/113107122"/>
    <hyperlink ref="F109" r:id="rId2" display="https://podminky.urs.cz/item/CS_URS_2022_02/310231001"/>
    <hyperlink ref="F112" r:id="rId3" display="https://podminky.urs.cz/item/CS_URS_2023_02/310238211"/>
    <hyperlink ref="F116" r:id="rId4" display="https://podminky.urs.cz/item/CS_URS_2023_02/619995001"/>
    <hyperlink ref="F128" r:id="rId5" display="https://podminky.urs.cz/item/CS_URS_2023_02/899102211"/>
    <hyperlink ref="F132" r:id="rId6" display="https://podminky.urs.cz/item/CS_URS_2023_02/952901131"/>
    <hyperlink ref="F135" r:id="rId7" display="https://podminky.urs.cz/item/CS_URS_2023_02/962031132"/>
    <hyperlink ref="F138" r:id="rId8" display="https://podminky.urs.cz/item/CS_URS_2023_02/962031133"/>
    <hyperlink ref="F142" r:id="rId9" display="https://podminky.urs.cz/item/CS_URS_2023_02/965042241"/>
    <hyperlink ref="F152" r:id="rId10" display="https://podminky.urs.cz/item/CS_URS_2023_02/968062374"/>
    <hyperlink ref="F157" r:id="rId11" display="https://podminky.urs.cz/item/CS_URS_2023_02/968072455"/>
    <hyperlink ref="F164" r:id="rId12" display="https://podminky.urs.cz/item/CS_URS_2023_02/968072456"/>
    <hyperlink ref="F168" r:id="rId13" display="https://podminky.urs.cz/item/CS_URS_2023_02/971033581"/>
    <hyperlink ref="F172" r:id="rId14" display="https://podminky.urs.cz/item/CS_URS_2023_02/977151122"/>
    <hyperlink ref="F175" r:id="rId15" display="https://podminky.urs.cz/item/CS_URS_2023_02/978013191"/>
    <hyperlink ref="F185" r:id="rId16" display="https://podminky.urs.cz/item/CS_URS_2023_02/978059541"/>
    <hyperlink ref="F192" r:id="rId17" display="https://podminky.urs.cz/item/CS_URS_2023_02/997013212"/>
    <hyperlink ref="F194" r:id="rId18" display="https://podminky.urs.cz/item/CS_URS_2023_02/997013501"/>
    <hyperlink ref="F196" r:id="rId19" display="https://podminky.urs.cz/item/CS_URS_2023_02/997013509"/>
    <hyperlink ref="F199" r:id="rId20" display="https://podminky.urs.cz/item/CS_URS_2023_02/997013511"/>
    <hyperlink ref="F201" r:id="rId21" display="https://podminky.urs.cz/item/CS_URS_2023_02/997013631"/>
    <hyperlink ref="F203" r:id="rId22" display="https://podminky.urs.cz/item/CS_URS_2023_02/997013811"/>
    <hyperlink ref="F206" r:id="rId23" display="https://podminky.urs.cz/item/CS_URS_2023_02/997013813"/>
    <hyperlink ref="F209" r:id="rId24" display="https://podminky.urs.cz/item/CS_URS_2023_02/997013814"/>
    <hyperlink ref="F211" r:id="rId25" display="https://podminky.urs.cz/item/CS_URS_2023_02/997013862"/>
    <hyperlink ref="F214" r:id="rId26" display="https://podminky.urs.cz/item/CS_URS_2023_02/997013867"/>
    <hyperlink ref="F217" r:id="rId27" display="https://podminky.urs.cz/item/CS_URS_2023_02/997013871"/>
    <hyperlink ref="F219" r:id="rId28" display="https://podminky.urs.cz/item/CS_URS_2023_02/997013873"/>
    <hyperlink ref="F222" r:id="rId29" display="https://podminky.urs.cz/item/CS_URS_2023_02/998018003"/>
    <hyperlink ref="F226" r:id="rId30" display="https://podminky.urs.cz/item/CS_URS_2023_02/711131811"/>
    <hyperlink ref="F237" r:id="rId31" display="https://podminky.urs.cz/item/CS_URS_2023_02/721171808"/>
    <hyperlink ref="F240" r:id="rId32" display="https://podminky.urs.cz/item/CS_URS_2023_02/722170804"/>
    <hyperlink ref="F244" r:id="rId33" display="https://podminky.urs.cz/item/CS_URS_2023_02/741371823"/>
    <hyperlink ref="F247" r:id="rId34" display="https://podminky.urs.cz/item/CS_URS_2023_02/766411812"/>
    <hyperlink ref="F250" r:id="rId35" display="https://podminky.urs.cz/item/CS_URS_2023_02/766691914"/>
    <hyperlink ref="F259" r:id="rId36" display="https://podminky.urs.cz/item/CS_URS_2023_02/776201812"/>
    <hyperlink ref="F269" r:id="rId37" display="https://podminky.urs.cz/item/CS_URS_2023_02/7764108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85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83</v>
      </c>
    </row>
    <row r="4" s="1" customFormat="1" ht="24.96" customHeight="1">
      <c r="B4" s="18"/>
      <c r="D4" s="128" t="s">
        <v>98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Modernizace odborných učeben v 1.PP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99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424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4. 7. 2023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27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28</v>
      </c>
      <c r="F15" s="36"/>
      <c r="G15" s="36"/>
      <c r="H15" s="36"/>
      <c r="I15" s="130" t="s">
        <v>29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30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29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32</v>
      </c>
      <c r="E20" s="36"/>
      <c r="F20" s="36"/>
      <c r="G20" s="36"/>
      <c r="H20" s="36"/>
      <c r="I20" s="130" t="s">
        <v>26</v>
      </c>
      <c r="J20" s="134" t="s">
        <v>33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34</v>
      </c>
      <c r="F21" s="36"/>
      <c r="G21" s="36"/>
      <c r="H21" s="36"/>
      <c r="I21" s="130" t="s">
        <v>29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36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37</v>
      </c>
      <c r="F24" s="36"/>
      <c r="G24" s="36"/>
      <c r="H24" s="36"/>
      <c r="I24" s="130" t="s">
        <v>29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38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71.25" customHeight="1">
      <c r="A27" s="136"/>
      <c r="B27" s="137"/>
      <c r="C27" s="136"/>
      <c r="D27" s="136"/>
      <c r="E27" s="138" t="s">
        <v>39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40</v>
      </c>
      <c r="E30" s="36"/>
      <c r="F30" s="36"/>
      <c r="G30" s="36"/>
      <c r="H30" s="36"/>
      <c r="I30" s="36"/>
      <c r="J30" s="142">
        <f>ROUND(J98,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42</v>
      </c>
      <c r="G32" s="36"/>
      <c r="H32" s="36"/>
      <c r="I32" s="143" t="s">
        <v>41</v>
      </c>
      <c r="J32" s="143" t="s">
        <v>43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44</v>
      </c>
      <c r="E33" s="130" t="s">
        <v>45</v>
      </c>
      <c r="F33" s="145">
        <f>ROUND((SUM(BE98:BE334)),  2)</f>
        <v>0</v>
      </c>
      <c r="G33" s="36"/>
      <c r="H33" s="36"/>
      <c r="I33" s="146">
        <v>0.20999999999999999</v>
      </c>
      <c r="J33" s="145">
        <f>ROUND(((SUM(BE98:BE334))*I33),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46</v>
      </c>
      <c r="F34" s="145">
        <f>ROUND((SUM(BF98:BF334)),  2)</f>
        <v>0</v>
      </c>
      <c r="G34" s="36"/>
      <c r="H34" s="36"/>
      <c r="I34" s="146">
        <v>0.14999999999999999</v>
      </c>
      <c r="J34" s="145">
        <f>ROUND(((SUM(BF98:BF334))*I34),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47</v>
      </c>
      <c r="F35" s="145">
        <f>ROUND((SUM(BG98:BG334)),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48</v>
      </c>
      <c r="F36" s="145">
        <f>ROUND((SUM(BH98:BH334)),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49</v>
      </c>
      <c r="F37" s="145">
        <f>ROUND((SUM(BI98:BI334)),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50</v>
      </c>
      <c r="E39" s="149"/>
      <c r="F39" s="149"/>
      <c r="G39" s="150" t="s">
        <v>51</v>
      </c>
      <c r="H39" s="151" t="s">
        <v>52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hidden="1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hidden="1" s="2" customFormat="1" ht="24.96" customHeight="1">
      <c r="A45" s="36"/>
      <c r="B45" s="37"/>
      <c r="C45" s="21" t="s">
        <v>101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hidden="1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hidden="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hidden="1" s="2" customFormat="1" ht="16.5" customHeight="1">
      <c r="A48" s="36"/>
      <c r="B48" s="37"/>
      <c r="C48" s="38"/>
      <c r="D48" s="38"/>
      <c r="E48" s="158" t="str">
        <f>E7</f>
        <v>Modernizace odborných učeben v 1.PP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hidden="1" s="2" customFormat="1" ht="12" customHeight="1">
      <c r="A49" s="36"/>
      <c r="B49" s="37"/>
      <c r="C49" s="30" t="s">
        <v>99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hidden="1" s="2" customFormat="1" ht="16.5" customHeight="1">
      <c r="A50" s="36"/>
      <c r="B50" s="37"/>
      <c r="C50" s="38"/>
      <c r="D50" s="38"/>
      <c r="E50" s="67" t="str">
        <f>E9</f>
        <v>2 - Stavební úpravy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hidden="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hidden="1" s="2" customFormat="1" ht="12" customHeight="1">
      <c r="A52" s="36"/>
      <c r="B52" s="37"/>
      <c r="C52" s="30" t="s">
        <v>21</v>
      </c>
      <c r="D52" s="38"/>
      <c r="E52" s="38"/>
      <c r="F52" s="25" t="str">
        <f>F12</f>
        <v>Škroupova 209/13, Plzeň</v>
      </c>
      <c r="G52" s="38"/>
      <c r="H52" s="38"/>
      <c r="I52" s="30" t="s">
        <v>23</v>
      </c>
      <c r="J52" s="70" t="str">
        <f>IF(J12="","",J12)</f>
        <v>4. 7. 2023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hidden="1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hidden="1" s="2" customFormat="1" ht="25.65" customHeight="1">
      <c r="A54" s="36"/>
      <c r="B54" s="37"/>
      <c r="C54" s="30" t="s">
        <v>25</v>
      </c>
      <c r="D54" s="38"/>
      <c r="E54" s="38"/>
      <c r="F54" s="25" t="str">
        <f>E15</f>
        <v xml:space="preserve">Integrovaná střední škola živnostenská </v>
      </c>
      <c r="G54" s="38"/>
      <c r="H54" s="38"/>
      <c r="I54" s="30" t="s">
        <v>32</v>
      </c>
      <c r="J54" s="34" t="str">
        <f>E21</f>
        <v>Planteam, Na Výsluní 630, Líně - Sulkov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hidden="1" s="2" customFormat="1" ht="15.15" customHeight="1">
      <c r="A55" s="36"/>
      <c r="B55" s="37"/>
      <c r="C55" s="30" t="s">
        <v>30</v>
      </c>
      <c r="D55" s="38"/>
      <c r="E55" s="38"/>
      <c r="F55" s="25" t="str">
        <f>IF(E18="","",E18)</f>
        <v>Vyplň údaj</v>
      </c>
      <c r="G55" s="38"/>
      <c r="H55" s="38"/>
      <c r="I55" s="30" t="s">
        <v>36</v>
      </c>
      <c r="J55" s="34" t="str">
        <f>E24</f>
        <v>Ing. Irena Potužáková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hidden="1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hidden="1" s="2" customFormat="1" ht="29.28" customHeight="1">
      <c r="A57" s="36"/>
      <c r="B57" s="37"/>
      <c r="C57" s="159" t="s">
        <v>102</v>
      </c>
      <c r="D57" s="160"/>
      <c r="E57" s="160"/>
      <c r="F57" s="160"/>
      <c r="G57" s="160"/>
      <c r="H57" s="160"/>
      <c r="I57" s="160"/>
      <c r="J57" s="161" t="s">
        <v>103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hidden="1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hidden="1" s="2" customFormat="1" ht="22.8" customHeight="1">
      <c r="A59" s="36"/>
      <c r="B59" s="37"/>
      <c r="C59" s="162" t="s">
        <v>72</v>
      </c>
      <c r="D59" s="38"/>
      <c r="E59" s="38"/>
      <c r="F59" s="38"/>
      <c r="G59" s="38"/>
      <c r="H59" s="38"/>
      <c r="I59" s="38"/>
      <c r="J59" s="100">
        <f>J98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104</v>
      </c>
    </row>
    <row r="60" hidden="1" s="9" customFormat="1" ht="24.96" customHeight="1">
      <c r="A60" s="9"/>
      <c r="B60" s="163"/>
      <c r="C60" s="164"/>
      <c r="D60" s="165" t="s">
        <v>105</v>
      </c>
      <c r="E60" s="166"/>
      <c r="F60" s="166"/>
      <c r="G60" s="166"/>
      <c r="H60" s="166"/>
      <c r="I60" s="166"/>
      <c r="J60" s="167">
        <f>J99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9"/>
      <c r="C61" s="170"/>
      <c r="D61" s="171" t="s">
        <v>106</v>
      </c>
      <c r="E61" s="172"/>
      <c r="F61" s="172"/>
      <c r="G61" s="172"/>
      <c r="H61" s="172"/>
      <c r="I61" s="172"/>
      <c r="J61" s="173">
        <f>J100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69"/>
      <c r="C62" s="170"/>
      <c r="D62" s="171" t="s">
        <v>425</v>
      </c>
      <c r="E62" s="172"/>
      <c r="F62" s="172"/>
      <c r="G62" s="172"/>
      <c r="H62" s="172"/>
      <c r="I62" s="172"/>
      <c r="J62" s="173">
        <f>J104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69"/>
      <c r="C63" s="170"/>
      <c r="D63" s="171" t="s">
        <v>107</v>
      </c>
      <c r="E63" s="172"/>
      <c r="F63" s="172"/>
      <c r="G63" s="172"/>
      <c r="H63" s="172"/>
      <c r="I63" s="172"/>
      <c r="J63" s="173">
        <f>J108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69"/>
      <c r="C64" s="170"/>
      <c r="D64" s="171" t="s">
        <v>426</v>
      </c>
      <c r="E64" s="172"/>
      <c r="F64" s="172"/>
      <c r="G64" s="172"/>
      <c r="H64" s="172"/>
      <c r="I64" s="172"/>
      <c r="J64" s="173">
        <f>J119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69"/>
      <c r="C65" s="170"/>
      <c r="D65" s="171" t="s">
        <v>427</v>
      </c>
      <c r="E65" s="172"/>
      <c r="F65" s="172"/>
      <c r="G65" s="172"/>
      <c r="H65" s="172"/>
      <c r="I65" s="172"/>
      <c r="J65" s="173">
        <f>J133</f>
        <v>0</v>
      </c>
      <c r="K65" s="170"/>
      <c r="L65" s="17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69"/>
      <c r="C66" s="170"/>
      <c r="D66" s="171" t="s">
        <v>108</v>
      </c>
      <c r="E66" s="172"/>
      <c r="F66" s="172"/>
      <c r="G66" s="172"/>
      <c r="H66" s="172"/>
      <c r="I66" s="172"/>
      <c r="J66" s="173">
        <f>J146</f>
        <v>0</v>
      </c>
      <c r="K66" s="170"/>
      <c r="L66" s="17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69"/>
      <c r="C67" s="170"/>
      <c r="D67" s="171" t="s">
        <v>110</v>
      </c>
      <c r="E67" s="172"/>
      <c r="F67" s="172"/>
      <c r="G67" s="172"/>
      <c r="H67" s="172"/>
      <c r="I67" s="172"/>
      <c r="J67" s="173">
        <f>J206</f>
        <v>0</v>
      </c>
      <c r="K67" s="170"/>
      <c r="L67" s="17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69"/>
      <c r="C68" s="170"/>
      <c r="D68" s="171" t="s">
        <v>112</v>
      </c>
      <c r="E68" s="172"/>
      <c r="F68" s="172"/>
      <c r="G68" s="172"/>
      <c r="H68" s="172"/>
      <c r="I68" s="172"/>
      <c r="J68" s="173">
        <f>J216</f>
        <v>0</v>
      </c>
      <c r="K68" s="170"/>
      <c r="L68" s="17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9" customFormat="1" ht="24.96" customHeight="1">
      <c r="A69" s="9"/>
      <c r="B69" s="163"/>
      <c r="C69" s="164"/>
      <c r="D69" s="165" t="s">
        <v>113</v>
      </c>
      <c r="E69" s="166"/>
      <c r="F69" s="166"/>
      <c r="G69" s="166"/>
      <c r="H69" s="166"/>
      <c r="I69" s="166"/>
      <c r="J69" s="167">
        <f>J219</f>
        <v>0</v>
      </c>
      <c r="K69" s="164"/>
      <c r="L69" s="168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hidden="1" s="10" customFormat="1" ht="19.92" customHeight="1">
      <c r="A70" s="10"/>
      <c r="B70" s="169"/>
      <c r="C70" s="170"/>
      <c r="D70" s="171" t="s">
        <v>428</v>
      </c>
      <c r="E70" s="172"/>
      <c r="F70" s="172"/>
      <c r="G70" s="172"/>
      <c r="H70" s="172"/>
      <c r="I70" s="172"/>
      <c r="J70" s="173">
        <f>J220</f>
        <v>0</v>
      </c>
      <c r="K70" s="170"/>
      <c r="L70" s="17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69"/>
      <c r="C71" s="170"/>
      <c r="D71" s="171" t="s">
        <v>429</v>
      </c>
      <c r="E71" s="172"/>
      <c r="F71" s="172"/>
      <c r="G71" s="172"/>
      <c r="H71" s="172"/>
      <c r="I71" s="172"/>
      <c r="J71" s="173">
        <f>J228</f>
        <v>0</v>
      </c>
      <c r="K71" s="170"/>
      <c r="L71" s="174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69"/>
      <c r="C72" s="170"/>
      <c r="D72" s="171" t="s">
        <v>430</v>
      </c>
      <c r="E72" s="172"/>
      <c r="F72" s="172"/>
      <c r="G72" s="172"/>
      <c r="H72" s="172"/>
      <c r="I72" s="172"/>
      <c r="J72" s="173">
        <f>J240</f>
        <v>0</v>
      </c>
      <c r="K72" s="170"/>
      <c r="L72" s="174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69"/>
      <c r="C73" s="170"/>
      <c r="D73" s="171" t="s">
        <v>431</v>
      </c>
      <c r="E73" s="172"/>
      <c r="F73" s="172"/>
      <c r="G73" s="172"/>
      <c r="H73" s="172"/>
      <c r="I73" s="172"/>
      <c r="J73" s="173">
        <f>J246</f>
        <v>0</v>
      </c>
      <c r="K73" s="170"/>
      <c r="L73" s="174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10" customFormat="1" ht="19.92" customHeight="1">
      <c r="A74" s="10"/>
      <c r="B74" s="169"/>
      <c r="C74" s="170"/>
      <c r="D74" s="171" t="s">
        <v>118</v>
      </c>
      <c r="E74" s="172"/>
      <c r="F74" s="172"/>
      <c r="G74" s="172"/>
      <c r="H74" s="172"/>
      <c r="I74" s="172"/>
      <c r="J74" s="173">
        <f>J252</f>
        <v>0</v>
      </c>
      <c r="K74" s="170"/>
      <c r="L74" s="174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hidden="1" s="10" customFormat="1" ht="19.92" customHeight="1">
      <c r="A75" s="10"/>
      <c r="B75" s="169"/>
      <c r="C75" s="170"/>
      <c r="D75" s="171" t="s">
        <v>432</v>
      </c>
      <c r="E75" s="172"/>
      <c r="F75" s="172"/>
      <c r="G75" s="172"/>
      <c r="H75" s="172"/>
      <c r="I75" s="172"/>
      <c r="J75" s="173">
        <f>J270</f>
        <v>0</v>
      </c>
      <c r="K75" s="170"/>
      <c r="L75" s="174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hidden="1" s="10" customFormat="1" ht="19.92" customHeight="1">
      <c r="A76" s="10"/>
      <c r="B76" s="169"/>
      <c r="C76" s="170"/>
      <c r="D76" s="171" t="s">
        <v>433</v>
      </c>
      <c r="E76" s="172"/>
      <c r="F76" s="172"/>
      <c r="G76" s="172"/>
      <c r="H76" s="172"/>
      <c r="I76" s="172"/>
      <c r="J76" s="173">
        <f>J291</f>
        <v>0</v>
      </c>
      <c r="K76" s="170"/>
      <c r="L76" s="174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hidden="1" s="10" customFormat="1" ht="19.92" customHeight="1">
      <c r="A77" s="10"/>
      <c r="B77" s="169"/>
      <c r="C77" s="170"/>
      <c r="D77" s="171" t="s">
        <v>434</v>
      </c>
      <c r="E77" s="172"/>
      <c r="F77" s="172"/>
      <c r="G77" s="172"/>
      <c r="H77" s="172"/>
      <c r="I77" s="172"/>
      <c r="J77" s="173">
        <f>J309</f>
        <v>0</v>
      </c>
      <c r="K77" s="170"/>
      <c r="L77" s="174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hidden="1" s="10" customFormat="1" ht="19.92" customHeight="1">
      <c r="A78" s="10"/>
      <c r="B78" s="169"/>
      <c r="C78" s="170"/>
      <c r="D78" s="171" t="s">
        <v>435</v>
      </c>
      <c r="E78" s="172"/>
      <c r="F78" s="172"/>
      <c r="G78" s="172"/>
      <c r="H78" s="172"/>
      <c r="I78" s="172"/>
      <c r="J78" s="173">
        <f>J322</f>
        <v>0</v>
      </c>
      <c r="K78" s="170"/>
      <c r="L78" s="174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hidden="1" s="2" customFormat="1" ht="21.84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hidden="1" s="2" customFormat="1" ht="6.96" customHeight="1">
      <c r="A80" s="36"/>
      <c r="B80" s="57"/>
      <c r="C80" s="58"/>
      <c r="D80" s="58"/>
      <c r="E80" s="58"/>
      <c r="F80" s="58"/>
      <c r="G80" s="58"/>
      <c r="H80" s="58"/>
      <c r="I80" s="58"/>
      <c r="J80" s="58"/>
      <c r="K80" s="5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hidden="1"/>
    <row r="82" hidden="1"/>
    <row r="83" hidden="1"/>
    <row r="84" s="2" customFormat="1" ht="6.96" customHeight="1">
      <c r="A84" s="36"/>
      <c r="B84" s="59"/>
      <c r="C84" s="60"/>
      <c r="D84" s="60"/>
      <c r="E84" s="60"/>
      <c r="F84" s="60"/>
      <c r="G84" s="60"/>
      <c r="H84" s="60"/>
      <c r="I84" s="60"/>
      <c r="J84" s="60"/>
      <c r="K84" s="60"/>
      <c r="L84" s="13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4.96" customHeight="1">
      <c r="A85" s="36"/>
      <c r="B85" s="37"/>
      <c r="C85" s="21" t="s">
        <v>120</v>
      </c>
      <c r="D85" s="38"/>
      <c r="E85" s="38"/>
      <c r="F85" s="38"/>
      <c r="G85" s="38"/>
      <c r="H85" s="38"/>
      <c r="I85" s="38"/>
      <c r="J85" s="38"/>
      <c r="K85" s="38"/>
      <c r="L85" s="13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32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16</v>
      </c>
      <c r="D87" s="38"/>
      <c r="E87" s="38"/>
      <c r="F87" s="38"/>
      <c r="G87" s="38"/>
      <c r="H87" s="38"/>
      <c r="I87" s="38"/>
      <c r="J87" s="38"/>
      <c r="K87" s="38"/>
      <c r="L87" s="132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6.5" customHeight="1">
      <c r="A88" s="36"/>
      <c r="B88" s="37"/>
      <c r="C88" s="38"/>
      <c r="D88" s="38"/>
      <c r="E88" s="158" t="str">
        <f>E7</f>
        <v>Modernizace odborných učeben v 1.PP</v>
      </c>
      <c r="F88" s="30"/>
      <c r="G88" s="30"/>
      <c r="H88" s="30"/>
      <c r="I88" s="38"/>
      <c r="J88" s="38"/>
      <c r="K88" s="38"/>
      <c r="L88" s="132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99</v>
      </c>
      <c r="D89" s="38"/>
      <c r="E89" s="38"/>
      <c r="F89" s="38"/>
      <c r="G89" s="38"/>
      <c r="H89" s="38"/>
      <c r="I89" s="38"/>
      <c r="J89" s="38"/>
      <c r="K89" s="38"/>
      <c r="L89" s="132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6.5" customHeight="1">
      <c r="A90" s="36"/>
      <c r="B90" s="37"/>
      <c r="C90" s="38"/>
      <c r="D90" s="38"/>
      <c r="E90" s="67" t="str">
        <f>E9</f>
        <v>2 - Stavební úpravy</v>
      </c>
      <c r="F90" s="38"/>
      <c r="G90" s="38"/>
      <c r="H90" s="38"/>
      <c r="I90" s="38"/>
      <c r="J90" s="38"/>
      <c r="K90" s="38"/>
      <c r="L90" s="132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6.96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32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2" customHeight="1">
      <c r="A92" s="36"/>
      <c r="B92" s="37"/>
      <c r="C92" s="30" t="s">
        <v>21</v>
      </c>
      <c r="D92" s="38"/>
      <c r="E92" s="38"/>
      <c r="F92" s="25" t="str">
        <f>F12</f>
        <v>Škroupova 209/13, Plzeň</v>
      </c>
      <c r="G92" s="38"/>
      <c r="H92" s="38"/>
      <c r="I92" s="30" t="s">
        <v>23</v>
      </c>
      <c r="J92" s="70" t="str">
        <f>IF(J12="","",J12)</f>
        <v>4. 7. 2023</v>
      </c>
      <c r="K92" s="38"/>
      <c r="L92" s="132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6.96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32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5.65" customHeight="1">
      <c r="A94" s="36"/>
      <c r="B94" s="37"/>
      <c r="C94" s="30" t="s">
        <v>25</v>
      </c>
      <c r="D94" s="38"/>
      <c r="E94" s="38"/>
      <c r="F94" s="25" t="str">
        <f>E15</f>
        <v xml:space="preserve">Integrovaná střední škola živnostenská </v>
      </c>
      <c r="G94" s="38"/>
      <c r="H94" s="38"/>
      <c r="I94" s="30" t="s">
        <v>32</v>
      </c>
      <c r="J94" s="34" t="str">
        <f>E21</f>
        <v>Planteam, Na Výsluní 630, Líně - Sulkov</v>
      </c>
      <c r="K94" s="38"/>
      <c r="L94" s="132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5.15" customHeight="1">
      <c r="A95" s="36"/>
      <c r="B95" s="37"/>
      <c r="C95" s="30" t="s">
        <v>30</v>
      </c>
      <c r="D95" s="38"/>
      <c r="E95" s="38"/>
      <c r="F95" s="25" t="str">
        <f>IF(E18="","",E18)</f>
        <v>Vyplň údaj</v>
      </c>
      <c r="G95" s="38"/>
      <c r="H95" s="38"/>
      <c r="I95" s="30" t="s">
        <v>36</v>
      </c>
      <c r="J95" s="34" t="str">
        <f>E24</f>
        <v>Ing. Irena Potužáková</v>
      </c>
      <c r="K95" s="38"/>
      <c r="L95" s="132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10.32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132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11" customFormat="1" ht="29.28" customHeight="1">
      <c r="A97" s="175"/>
      <c r="B97" s="176"/>
      <c r="C97" s="177" t="s">
        <v>121</v>
      </c>
      <c r="D97" s="178" t="s">
        <v>59</v>
      </c>
      <c r="E97" s="178" t="s">
        <v>55</v>
      </c>
      <c r="F97" s="178" t="s">
        <v>56</v>
      </c>
      <c r="G97" s="178" t="s">
        <v>122</v>
      </c>
      <c r="H97" s="178" t="s">
        <v>123</v>
      </c>
      <c r="I97" s="178" t="s">
        <v>124</v>
      </c>
      <c r="J97" s="178" t="s">
        <v>103</v>
      </c>
      <c r="K97" s="179" t="s">
        <v>125</v>
      </c>
      <c r="L97" s="180"/>
      <c r="M97" s="90" t="s">
        <v>19</v>
      </c>
      <c r="N97" s="91" t="s">
        <v>44</v>
      </c>
      <c r="O97" s="91" t="s">
        <v>126</v>
      </c>
      <c r="P97" s="91" t="s">
        <v>127</v>
      </c>
      <c r="Q97" s="91" t="s">
        <v>128</v>
      </c>
      <c r="R97" s="91" t="s">
        <v>129</v>
      </c>
      <c r="S97" s="91" t="s">
        <v>130</v>
      </c>
      <c r="T97" s="92" t="s">
        <v>131</v>
      </c>
      <c r="U97" s="175"/>
      <c r="V97" s="175"/>
      <c r="W97" s="175"/>
      <c r="X97" s="175"/>
      <c r="Y97" s="175"/>
      <c r="Z97" s="175"/>
      <c r="AA97" s="175"/>
      <c r="AB97" s="175"/>
      <c r="AC97" s="175"/>
      <c r="AD97" s="175"/>
      <c r="AE97" s="175"/>
    </row>
    <row r="98" s="2" customFormat="1" ht="22.8" customHeight="1">
      <c r="A98" s="36"/>
      <c r="B98" s="37"/>
      <c r="C98" s="97" t="s">
        <v>132</v>
      </c>
      <c r="D98" s="38"/>
      <c r="E98" s="38"/>
      <c r="F98" s="38"/>
      <c r="G98" s="38"/>
      <c r="H98" s="38"/>
      <c r="I98" s="38"/>
      <c r="J98" s="181">
        <f>BK98</f>
        <v>0</v>
      </c>
      <c r="K98" s="38"/>
      <c r="L98" s="42"/>
      <c r="M98" s="93"/>
      <c r="N98" s="182"/>
      <c r="O98" s="94"/>
      <c r="P98" s="183">
        <f>P99+P219</f>
        <v>0</v>
      </c>
      <c r="Q98" s="94"/>
      <c r="R98" s="183">
        <f>R99+R219</f>
        <v>150.33374219999999</v>
      </c>
      <c r="S98" s="94"/>
      <c r="T98" s="184">
        <f>T99+T219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73</v>
      </c>
      <c r="AU98" s="15" t="s">
        <v>104</v>
      </c>
      <c r="BK98" s="185">
        <f>BK99+BK219</f>
        <v>0</v>
      </c>
    </row>
    <row r="99" s="12" customFormat="1" ht="25.92" customHeight="1">
      <c r="A99" s="12"/>
      <c r="B99" s="186"/>
      <c r="C99" s="187"/>
      <c r="D99" s="188" t="s">
        <v>73</v>
      </c>
      <c r="E99" s="189" t="s">
        <v>133</v>
      </c>
      <c r="F99" s="189" t="s">
        <v>134</v>
      </c>
      <c r="G99" s="187"/>
      <c r="H99" s="187"/>
      <c r="I99" s="190"/>
      <c r="J99" s="191">
        <f>BK99</f>
        <v>0</v>
      </c>
      <c r="K99" s="187"/>
      <c r="L99" s="192"/>
      <c r="M99" s="193"/>
      <c r="N99" s="194"/>
      <c r="O99" s="194"/>
      <c r="P99" s="195">
        <f>P100+P104+P108+P119+P133+P146+P206+P216</f>
        <v>0</v>
      </c>
      <c r="Q99" s="194"/>
      <c r="R99" s="195">
        <f>R100+R104+R108+R119+R133+R146+R206+R216</f>
        <v>142.45999853999999</v>
      </c>
      <c r="S99" s="194"/>
      <c r="T99" s="196">
        <f>T100+T104+T108+T119+T133+T146+T206+T216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7" t="s">
        <v>79</v>
      </c>
      <c r="AT99" s="198" t="s">
        <v>73</v>
      </c>
      <c r="AU99" s="198" t="s">
        <v>74</v>
      </c>
      <c r="AY99" s="197" t="s">
        <v>135</v>
      </c>
      <c r="BK99" s="199">
        <f>BK100+BK104+BK108+BK119+BK133+BK146+BK206+BK216</f>
        <v>0</v>
      </c>
    </row>
    <row r="100" s="12" customFormat="1" ht="22.8" customHeight="1">
      <c r="A100" s="12"/>
      <c r="B100" s="186"/>
      <c r="C100" s="187"/>
      <c r="D100" s="188" t="s">
        <v>73</v>
      </c>
      <c r="E100" s="200" t="s">
        <v>79</v>
      </c>
      <c r="F100" s="200" t="s">
        <v>136</v>
      </c>
      <c r="G100" s="187"/>
      <c r="H100" s="187"/>
      <c r="I100" s="190"/>
      <c r="J100" s="201">
        <f>BK100</f>
        <v>0</v>
      </c>
      <c r="K100" s="187"/>
      <c r="L100" s="192"/>
      <c r="M100" s="193"/>
      <c r="N100" s="194"/>
      <c r="O100" s="194"/>
      <c r="P100" s="195">
        <f>SUM(P101:P103)</f>
        <v>0</v>
      </c>
      <c r="Q100" s="194"/>
      <c r="R100" s="195">
        <f>SUM(R101:R103)</f>
        <v>0</v>
      </c>
      <c r="S100" s="194"/>
      <c r="T100" s="196">
        <f>SUM(T101:T103)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7" t="s">
        <v>79</v>
      </c>
      <c r="AT100" s="198" t="s">
        <v>73</v>
      </c>
      <c r="AU100" s="198" t="s">
        <v>79</v>
      </c>
      <c r="AY100" s="197" t="s">
        <v>135</v>
      </c>
      <c r="BK100" s="199">
        <f>SUM(BK101:BK103)</f>
        <v>0</v>
      </c>
    </row>
    <row r="101" s="2" customFormat="1" ht="33" customHeight="1">
      <c r="A101" s="36"/>
      <c r="B101" s="37"/>
      <c r="C101" s="202" t="s">
        <v>79</v>
      </c>
      <c r="D101" s="202" t="s">
        <v>137</v>
      </c>
      <c r="E101" s="203" t="s">
        <v>436</v>
      </c>
      <c r="F101" s="204" t="s">
        <v>437</v>
      </c>
      <c r="G101" s="205" t="s">
        <v>163</v>
      </c>
      <c r="H101" s="206">
        <v>0.47599999999999998</v>
      </c>
      <c r="I101" s="207"/>
      <c r="J101" s="208">
        <f>ROUND(I101*H101,2)</f>
        <v>0</v>
      </c>
      <c r="K101" s="204" t="s">
        <v>141</v>
      </c>
      <c r="L101" s="42"/>
      <c r="M101" s="209" t="s">
        <v>19</v>
      </c>
      <c r="N101" s="210" t="s">
        <v>45</v>
      </c>
      <c r="O101" s="82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2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13" t="s">
        <v>89</v>
      </c>
      <c r="AT101" s="213" t="s">
        <v>137</v>
      </c>
      <c r="AU101" s="213" t="s">
        <v>83</v>
      </c>
      <c r="AY101" s="15" t="s">
        <v>135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5" t="s">
        <v>79</v>
      </c>
      <c r="BK101" s="214">
        <f>ROUND(I101*H101,2)</f>
        <v>0</v>
      </c>
      <c r="BL101" s="15" t="s">
        <v>89</v>
      </c>
      <c r="BM101" s="213" t="s">
        <v>438</v>
      </c>
    </row>
    <row r="102" s="2" customFormat="1">
      <c r="A102" s="36"/>
      <c r="B102" s="37"/>
      <c r="C102" s="38"/>
      <c r="D102" s="215" t="s">
        <v>143</v>
      </c>
      <c r="E102" s="38"/>
      <c r="F102" s="216" t="s">
        <v>439</v>
      </c>
      <c r="G102" s="38"/>
      <c r="H102" s="38"/>
      <c r="I102" s="217"/>
      <c r="J102" s="38"/>
      <c r="K102" s="38"/>
      <c r="L102" s="42"/>
      <c r="M102" s="218"/>
      <c r="N102" s="219"/>
      <c r="O102" s="82"/>
      <c r="P102" s="82"/>
      <c r="Q102" s="82"/>
      <c r="R102" s="82"/>
      <c r="S102" s="82"/>
      <c r="T102" s="83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143</v>
      </c>
      <c r="AU102" s="15" t="s">
        <v>83</v>
      </c>
    </row>
    <row r="103" s="13" customFormat="1">
      <c r="A103" s="13"/>
      <c r="B103" s="220"/>
      <c r="C103" s="221"/>
      <c r="D103" s="222" t="s">
        <v>145</v>
      </c>
      <c r="E103" s="223" t="s">
        <v>19</v>
      </c>
      <c r="F103" s="224" t="s">
        <v>440</v>
      </c>
      <c r="G103" s="221"/>
      <c r="H103" s="225">
        <v>0.47599999999999998</v>
      </c>
      <c r="I103" s="226"/>
      <c r="J103" s="221"/>
      <c r="K103" s="221"/>
      <c r="L103" s="227"/>
      <c r="M103" s="228"/>
      <c r="N103" s="229"/>
      <c r="O103" s="229"/>
      <c r="P103" s="229"/>
      <c r="Q103" s="229"/>
      <c r="R103" s="229"/>
      <c r="S103" s="229"/>
      <c r="T103" s="23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1" t="s">
        <v>145</v>
      </c>
      <c r="AU103" s="231" t="s">
        <v>83</v>
      </c>
      <c r="AV103" s="13" t="s">
        <v>83</v>
      </c>
      <c r="AW103" s="13" t="s">
        <v>35</v>
      </c>
      <c r="AX103" s="13" t="s">
        <v>79</v>
      </c>
      <c r="AY103" s="231" t="s">
        <v>135</v>
      </c>
    </row>
    <row r="104" s="12" customFormat="1" ht="22.8" customHeight="1">
      <c r="A104" s="12"/>
      <c r="B104" s="186"/>
      <c r="C104" s="187"/>
      <c r="D104" s="188" t="s">
        <v>73</v>
      </c>
      <c r="E104" s="200" t="s">
        <v>83</v>
      </c>
      <c r="F104" s="200" t="s">
        <v>441</v>
      </c>
      <c r="G104" s="187"/>
      <c r="H104" s="187"/>
      <c r="I104" s="190"/>
      <c r="J104" s="201">
        <f>BK104</f>
        <v>0</v>
      </c>
      <c r="K104" s="187"/>
      <c r="L104" s="192"/>
      <c r="M104" s="193"/>
      <c r="N104" s="194"/>
      <c r="O104" s="194"/>
      <c r="P104" s="195">
        <f>SUM(P105:P107)</f>
        <v>0</v>
      </c>
      <c r="Q104" s="194"/>
      <c r="R104" s="195">
        <f>SUM(R105:R107)</f>
        <v>61.39584</v>
      </c>
      <c r="S104" s="194"/>
      <c r="T104" s="196">
        <f>SUM(T105:T107)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197" t="s">
        <v>79</v>
      </c>
      <c r="AT104" s="198" t="s">
        <v>73</v>
      </c>
      <c r="AU104" s="198" t="s">
        <v>79</v>
      </c>
      <c r="AY104" s="197" t="s">
        <v>135</v>
      </c>
      <c r="BK104" s="199">
        <f>SUM(BK105:BK107)</f>
        <v>0</v>
      </c>
    </row>
    <row r="105" s="2" customFormat="1" ht="37.8" customHeight="1">
      <c r="A105" s="36"/>
      <c r="B105" s="37"/>
      <c r="C105" s="202" t="s">
        <v>83</v>
      </c>
      <c r="D105" s="202" t="s">
        <v>137</v>
      </c>
      <c r="E105" s="203" t="s">
        <v>442</v>
      </c>
      <c r="F105" s="204" t="s">
        <v>443</v>
      </c>
      <c r="G105" s="205" t="s">
        <v>163</v>
      </c>
      <c r="H105" s="206">
        <v>28.423999999999999</v>
      </c>
      <c r="I105" s="207"/>
      <c r="J105" s="208">
        <f>ROUND(I105*H105,2)</f>
        <v>0</v>
      </c>
      <c r="K105" s="204" t="s">
        <v>141</v>
      </c>
      <c r="L105" s="42"/>
      <c r="M105" s="209" t="s">
        <v>19</v>
      </c>
      <c r="N105" s="210" t="s">
        <v>45</v>
      </c>
      <c r="O105" s="82"/>
      <c r="P105" s="211">
        <f>O105*H105</f>
        <v>0</v>
      </c>
      <c r="Q105" s="211">
        <v>2.1600000000000001</v>
      </c>
      <c r="R105" s="211">
        <f>Q105*H105</f>
        <v>61.39584</v>
      </c>
      <c r="S105" s="211">
        <v>0</v>
      </c>
      <c r="T105" s="212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13" t="s">
        <v>89</v>
      </c>
      <c r="AT105" s="213" t="s">
        <v>137</v>
      </c>
      <c r="AU105" s="213" t="s">
        <v>83</v>
      </c>
      <c r="AY105" s="15" t="s">
        <v>135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5" t="s">
        <v>79</v>
      </c>
      <c r="BK105" s="214">
        <f>ROUND(I105*H105,2)</f>
        <v>0</v>
      </c>
      <c r="BL105" s="15" t="s">
        <v>89</v>
      </c>
      <c r="BM105" s="213" t="s">
        <v>444</v>
      </c>
    </row>
    <row r="106" s="2" customFormat="1">
      <c r="A106" s="36"/>
      <c r="B106" s="37"/>
      <c r="C106" s="38"/>
      <c r="D106" s="215" t="s">
        <v>143</v>
      </c>
      <c r="E106" s="38"/>
      <c r="F106" s="216" t="s">
        <v>445</v>
      </c>
      <c r="G106" s="38"/>
      <c r="H106" s="38"/>
      <c r="I106" s="217"/>
      <c r="J106" s="38"/>
      <c r="K106" s="38"/>
      <c r="L106" s="42"/>
      <c r="M106" s="218"/>
      <c r="N106" s="219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143</v>
      </c>
      <c r="AU106" s="15" t="s">
        <v>83</v>
      </c>
    </row>
    <row r="107" s="13" customFormat="1">
      <c r="A107" s="13"/>
      <c r="B107" s="220"/>
      <c r="C107" s="221"/>
      <c r="D107" s="222" t="s">
        <v>145</v>
      </c>
      <c r="E107" s="223" t="s">
        <v>19</v>
      </c>
      <c r="F107" s="224" t="s">
        <v>446</v>
      </c>
      <c r="G107" s="221"/>
      <c r="H107" s="225">
        <v>28.423999999999999</v>
      </c>
      <c r="I107" s="226"/>
      <c r="J107" s="221"/>
      <c r="K107" s="221"/>
      <c r="L107" s="227"/>
      <c r="M107" s="228"/>
      <c r="N107" s="229"/>
      <c r="O107" s="229"/>
      <c r="P107" s="229"/>
      <c r="Q107" s="229"/>
      <c r="R107" s="229"/>
      <c r="S107" s="229"/>
      <c r="T107" s="23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1" t="s">
        <v>145</v>
      </c>
      <c r="AU107" s="231" t="s">
        <v>83</v>
      </c>
      <c r="AV107" s="13" t="s">
        <v>83</v>
      </c>
      <c r="AW107" s="13" t="s">
        <v>35</v>
      </c>
      <c r="AX107" s="13" t="s">
        <v>79</v>
      </c>
      <c r="AY107" s="231" t="s">
        <v>135</v>
      </c>
    </row>
    <row r="108" s="12" customFormat="1" ht="22.8" customHeight="1">
      <c r="A108" s="12"/>
      <c r="B108" s="186"/>
      <c r="C108" s="187"/>
      <c r="D108" s="188" t="s">
        <v>73</v>
      </c>
      <c r="E108" s="200" t="s">
        <v>86</v>
      </c>
      <c r="F108" s="200" t="s">
        <v>154</v>
      </c>
      <c r="G108" s="187"/>
      <c r="H108" s="187"/>
      <c r="I108" s="190"/>
      <c r="J108" s="201">
        <f>BK108</f>
        <v>0</v>
      </c>
      <c r="K108" s="187"/>
      <c r="L108" s="192"/>
      <c r="M108" s="193"/>
      <c r="N108" s="194"/>
      <c r="O108" s="194"/>
      <c r="P108" s="195">
        <f>SUM(P109:P118)</f>
        <v>0</v>
      </c>
      <c r="Q108" s="194"/>
      <c r="R108" s="195">
        <f>SUM(R109:R118)</f>
        <v>2.0878573599999997</v>
      </c>
      <c r="S108" s="194"/>
      <c r="T108" s="196">
        <f>SUM(T109:T118)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197" t="s">
        <v>79</v>
      </c>
      <c r="AT108" s="198" t="s">
        <v>73</v>
      </c>
      <c r="AU108" s="198" t="s">
        <v>79</v>
      </c>
      <c r="AY108" s="197" t="s">
        <v>135</v>
      </c>
      <c r="BK108" s="199">
        <f>SUM(BK109:BK118)</f>
        <v>0</v>
      </c>
    </row>
    <row r="109" s="2" customFormat="1" ht="37.8" customHeight="1">
      <c r="A109" s="36"/>
      <c r="B109" s="37"/>
      <c r="C109" s="202" t="s">
        <v>86</v>
      </c>
      <c r="D109" s="202" t="s">
        <v>137</v>
      </c>
      <c r="E109" s="203" t="s">
        <v>447</v>
      </c>
      <c r="F109" s="204" t="s">
        <v>448</v>
      </c>
      <c r="G109" s="205" t="s">
        <v>186</v>
      </c>
      <c r="H109" s="206">
        <v>2</v>
      </c>
      <c r="I109" s="207"/>
      <c r="J109" s="208">
        <f>ROUND(I109*H109,2)</f>
        <v>0</v>
      </c>
      <c r="K109" s="204" t="s">
        <v>141</v>
      </c>
      <c r="L109" s="42"/>
      <c r="M109" s="209" t="s">
        <v>19</v>
      </c>
      <c r="N109" s="210" t="s">
        <v>45</v>
      </c>
      <c r="O109" s="82"/>
      <c r="P109" s="211">
        <f>O109*H109</f>
        <v>0</v>
      </c>
      <c r="Q109" s="211">
        <v>0.022780000000000002</v>
      </c>
      <c r="R109" s="211">
        <f>Q109*H109</f>
        <v>0.045560000000000003</v>
      </c>
      <c r="S109" s="211">
        <v>0</v>
      </c>
      <c r="T109" s="212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13" t="s">
        <v>89</v>
      </c>
      <c r="AT109" s="213" t="s">
        <v>137</v>
      </c>
      <c r="AU109" s="213" t="s">
        <v>83</v>
      </c>
      <c r="AY109" s="15" t="s">
        <v>135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5" t="s">
        <v>79</v>
      </c>
      <c r="BK109" s="214">
        <f>ROUND(I109*H109,2)</f>
        <v>0</v>
      </c>
      <c r="BL109" s="15" t="s">
        <v>89</v>
      </c>
      <c r="BM109" s="213" t="s">
        <v>449</v>
      </c>
    </row>
    <row r="110" s="2" customFormat="1">
      <c r="A110" s="36"/>
      <c r="B110" s="37"/>
      <c r="C110" s="38"/>
      <c r="D110" s="215" t="s">
        <v>143</v>
      </c>
      <c r="E110" s="38"/>
      <c r="F110" s="216" t="s">
        <v>450</v>
      </c>
      <c r="G110" s="38"/>
      <c r="H110" s="38"/>
      <c r="I110" s="217"/>
      <c r="J110" s="38"/>
      <c r="K110" s="38"/>
      <c r="L110" s="42"/>
      <c r="M110" s="218"/>
      <c r="N110" s="219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143</v>
      </c>
      <c r="AU110" s="15" t="s">
        <v>83</v>
      </c>
    </row>
    <row r="111" s="13" customFormat="1">
      <c r="A111" s="13"/>
      <c r="B111" s="220"/>
      <c r="C111" s="221"/>
      <c r="D111" s="222" t="s">
        <v>145</v>
      </c>
      <c r="E111" s="223" t="s">
        <v>19</v>
      </c>
      <c r="F111" s="224" t="s">
        <v>451</v>
      </c>
      <c r="G111" s="221"/>
      <c r="H111" s="225">
        <v>2</v>
      </c>
      <c r="I111" s="226"/>
      <c r="J111" s="221"/>
      <c r="K111" s="221"/>
      <c r="L111" s="227"/>
      <c r="M111" s="228"/>
      <c r="N111" s="229"/>
      <c r="O111" s="229"/>
      <c r="P111" s="229"/>
      <c r="Q111" s="229"/>
      <c r="R111" s="229"/>
      <c r="S111" s="229"/>
      <c r="T111" s="230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1" t="s">
        <v>145</v>
      </c>
      <c r="AU111" s="231" t="s">
        <v>83</v>
      </c>
      <c r="AV111" s="13" t="s">
        <v>83</v>
      </c>
      <c r="AW111" s="13" t="s">
        <v>35</v>
      </c>
      <c r="AX111" s="13" t="s">
        <v>79</v>
      </c>
      <c r="AY111" s="231" t="s">
        <v>135</v>
      </c>
    </row>
    <row r="112" s="2" customFormat="1" ht="37.8" customHeight="1">
      <c r="A112" s="36"/>
      <c r="B112" s="37"/>
      <c r="C112" s="202" t="s">
        <v>89</v>
      </c>
      <c r="D112" s="202" t="s">
        <v>137</v>
      </c>
      <c r="E112" s="203" t="s">
        <v>452</v>
      </c>
      <c r="F112" s="204" t="s">
        <v>453</v>
      </c>
      <c r="G112" s="205" t="s">
        <v>284</v>
      </c>
      <c r="H112" s="206">
        <v>0.19400000000000001</v>
      </c>
      <c r="I112" s="207"/>
      <c r="J112" s="208">
        <f>ROUND(I112*H112,2)</f>
        <v>0</v>
      </c>
      <c r="K112" s="204" t="s">
        <v>141</v>
      </c>
      <c r="L112" s="42"/>
      <c r="M112" s="209" t="s">
        <v>19</v>
      </c>
      <c r="N112" s="210" t="s">
        <v>45</v>
      </c>
      <c r="O112" s="82"/>
      <c r="P112" s="211">
        <f>O112*H112</f>
        <v>0</v>
      </c>
      <c r="Q112" s="211">
        <v>0.017090000000000001</v>
      </c>
      <c r="R112" s="211">
        <f>Q112*H112</f>
        <v>0.0033154600000000001</v>
      </c>
      <c r="S112" s="211">
        <v>0</v>
      </c>
      <c r="T112" s="212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13" t="s">
        <v>89</v>
      </c>
      <c r="AT112" s="213" t="s">
        <v>137</v>
      </c>
      <c r="AU112" s="213" t="s">
        <v>83</v>
      </c>
      <c r="AY112" s="15" t="s">
        <v>135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5" t="s">
        <v>79</v>
      </c>
      <c r="BK112" s="214">
        <f>ROUND(I112*H112,2)</f>
        <v>0</v>
      </c>
      <c r="BL112" s="15" t="s">
        <v>89</v>
      </c>
      <c r="BM112" s="213" t="s">
        <v>454</v>
      </c>
    </row>
    <row r="113" s="2" customFormat="1">
      <c r="A113" s="36"/>
      <c r="B113" s="37"/>
      <c r="C113" s="38"/>
      <c r="D113" s="215" t="s">
        <v>143</v>
      </c>
      <c r="E113" s="38"/>
      <c r="F113" s="216" t="s">
        <v>455</v>
      </c>
      <c r="G113" s="38"/>
      <c r="H113" s="38"/>
      <c r="I113" s="217"/>
      <c r="J113" s="38"/>
      <c r="K113" s="38"/>
      <c r="L113" s="42"/>
      <c r="M113" s="218"/>
      <c r="N113" s="219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143</v>
      </c>
      <c r="AU113" s="15" t="s">
        <v>83</v>
      </c>
    </row>
    <row r="114" s="2" customFormat="1" ht="24.15" customHeight="1">
      <c r="A114" s="36"/>
      <c r="B114" s="37"/>
      <c r="C114" s="235" t="s">
        <v>92</v>
      </c>
      <c r="D114" s="235" t="s">
        <v>456</v>
      </c>
      <c r="E114" s="236" t="s">
        <v>457</v>
      </c>
      <c r="F114" s="237" t="s">
        <v>458</v>
      </c>
      <c r="G114" s="238" t="s">
        <v>284</v>
      </c>
      <c r="H114" s="239">
        <v>0.19400000000000001</v>
      </c>
      <c r="I114" s="240"/>
      <c r="J114" s="241">
        <f>ROUND(I114*H114,2)</f>
        <v>0</v>
      </c>
      <c r="K114" s="237" t="s">
        <v>141</v>
      </c>
      <c r="L114" s="242"/>
      <c r="M114" s="243" t="s">
        <v>19</v>
      </c>
      <c r="N114" s="244" t="s">
        <v>45</v>
      </c>
      <c r="O114" s="82"/>
      <c r="P114" s="211">
        <f>O114*H114</f>
        <v>0</v>
      </c>
      <c r="Q114" s="211">
        <v>1</v>
      </c>
      <c r="R114" s="211">
        <f>Q114*H114</f>
        <v>0.19400000000000001</v>
      </c>
      <c r="S114" s="211">
        <v>0</v>
      </c>
      <c r="T114" s="212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13" t="s">
        <v>182</v>
      </c>
      <c r="AT114" s="213" t="s">
        <v>456</v>
      </c>
      <c r="AU114" s="213" t="s">
        <v>83</v>
      </c>
      <c r="AY114" s="15" t="s">
        <v>135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5" t="s">
        <v>79</v>
      </c>
      <c r="BK114" s="214">
        <f>ROUND(I114*H114,2)</f>
        <v>0</v>
      </c>
      <c r="BL114" s="15" t="s">
        <v>89</v>
      </c>
      <c r="BM114" s="213" t="s">
        <v>459</v>
      </c>
    </row>
    <row r="115" s="13" customFormat="1">
      <c r="A115" s="13"/>
      <c r="B115" s="220"/>
      <c r="C115" s="221"/>
      <c r="D115" s="222" t="s">
        <v>145</v>
      </c>
      <c r="E115" s="223" t="s">
        <v>19</v>
      </c>
      <c r="F115" s="224" t="s">
        <v>460</v>
      </c>
      <c r="G115" s="221"/>
      <c r="H115" s="225">
        <v>0.19400000000000001</v>
      </c>
      <c r="I115" s="226"/>
      <c r="J115" s="221"/>
      <c r="K115" s="221"/>
      <c r="L115" s="227"/>
      <c r="M115" s="228"/>
      <c r="N115" s="229"/>
      <c r="O115" s="229"/>
      <c r="P115" s="229"/>
      <c r="Q115" s="229"/>
      <c r="R115" s="229"/>
      <c r="S115" s="229"/>
      <c r="T115" s="23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1" t="s">
        <v>145</v>
      </c>
      <c r="AU115" s="231" t="s">
        <v>83</v>
      </c>
      <c r="AV115" s="13" t="s">
        <v>83</v>
      </c>
      <c r="AW115" s="13" t="s">
        <v>35</v>
      </c>
      <c r="AX115" s="13" t="s">
        <v>79</v>
      </c>
      <c r="AY115" s="231" t="s">
        <v>135</v>
      </c>
    </row>
    <row r="116" s="2" customFormat="1" ht="44.25" customHeight="1">
      <c r="A116" s="36"/>
      <c r="B116" s="37"/>
      <c r="C116" s="202" t="s">
        <v>95</v>
      </c>
      <c r="D116" s="202" t="s">
        <v>137</v>
      </c>
      <c r="E116" s="203" t="s">
        <v>461</v>
      </c>
      <c r="F116" s="204" t="s">
        <v>462</v>
      </c>
      <c r="G116" s="205" t="s">
        <v>140</v>
      </c>
      <c r="H116" s="206">
        <v>14.289999999999999</v>
      </c>
      <c r="I116" s="207"/>
      <c r="J116" s="208">
        <f>ROUND(I116*H116,2)</f>
        <v>0</v>
      </c>
      <c r="K116" s="204" t="s">
        <v>141</v>
      </c>
      <c r="L116" s="42"/>
      <c r="M116" s="209" t="s">
        <v>19</v>
      </c>
      <c r="N116" s="210" t="s">
        <v>45</v>
      </c>
      <c r="O116" s="82"/>
      <c r="P116" s="211">
        <f>O116*H116</f>
        <v>0</v>
      </c>
      <c r="Q116" s="211">
        <v>0.12911</v>
      </c>
      <c r="R116" s="211">
        <f>Q116*H116</f>
        <v>1.8449818999999998</v>
      </c>
      <c r="S116" s="211">
        <v>0</v>
      </c>
      <c r="T116" s="212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13" t="s">
        <v>89</v>
      </c>
      <c r="AT116" s="213" t="s">
        <v>137</v>
      </c>
      <c r="AU116" s="213" t="s">
        <v>83</v>
      </c>
      <c r="AY116" s="15" t="s">
        <v>135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15" t="s">
        <v>79</v>
      </c>
      <c r="BK116" s="214">
        <f>ROUND(I116*H116,2)</f>
        <v>0</v>
      </c>
      <c r="BL116" s="15" t="s">
        <v>89</v>
      </c>
      <c r="BM116" s="213" t="s">
        <v>463</v>
      </c>
    </row>
    <row r="117" s="2" customFormat="1">
      <c r="A117" s="36"/>
      <c r="B117" s="37"/>
      <c r="C117" s="38"/>
      <c r="D117" s="215" t="s">
        <v>143</v>
      </c>
      <c r="E117" s="38"/>
      <c r="F117" s="216" t="s">
        <v>464</v>
      </c>
      <c r="G117" s="38"/>
      <c r="H117" s="38"/>
      <c r="I117" s="217"/>
      <c r="J117" s="38"/>
      <c r="K117" s="38"/>
      <c r="L117" s="42"/>
      <c r="M117" s="218"/>
      <c r="N117" s="219"/>
      <c r="O117" s="82"/>
      <c r="P117" s="82"/>
      <c r="Q117" s="82"/>
      <c r="R117" s="82"/>
      <c r="S117" s="82"/>
      <c r="T117" s="83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143</v>
      </c>
      <c r="AU117" s="15" t="s">
        <v>83</v>
      </c>
    </row>
    <row r="118" s="13" customFormat="1">
      <c r="A118" s="13"/>
      <c r="B118" s="220"/>
      <c r="C118" s="221"/>
      <c r="D118" s="222" t="s">
        <v>145</v>
      </c>
      <c r="E118" s="223" t="s">
        <v>19</v>
      </c>
      <c r="F118" s="224" t="s">
        <v>465</v>
      </c>
      <c r="G118" s="221"/>
      <c r="H118" s="225">
        <v>14.289999999999999</v>
      </c>
      <c r="I118" s="226"/>
      <c r="J118" s="221"/>
      <c r="K118" s="221"/>
      <c r="L118" s="227"/>
      <c r="M118" s="228"/>
      <c r="N118" s="229"/>
      <c r="O118" s="229"/>
      <c r="P118" s="229"/>
      <c r="Q118" s="229"/>
      <c r="R118" s="229"/>
      <c r="S118" s="229"/>
      <c r="T118" s="23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1" t="s">
        <v>145</v>
      </c>
      <c r="AU118" s="231" t="s">
        <v>83</v>
      </c>
      <c r="AV118" s="13" t="s">
        <v>83</v>
      </c>
      <c r="AW118" s="13" t="s">
        <v>35</v>
      </c>
      <c r="AX118" s="13" t="s">
        <v>79</v>
      </c>
      <c r="AY118" s="231" t="s">
        <v>135</v>
      </c>
    </row>
    <row r="119" s="12" customFormat="1" ht="22.8" customHeight="1">
      <c r="A119" s="12"/>
      <c r="B119" s="186"/>
      <c r="C119" s="187"/>
      <c r="D119" s="188" t="s">
        <v>73</v>
      </c>
      <c r="E119" s="200" t="s">
        <v>92</v>
      </c>
      <c r="F119" s="200" t="s">
        <v>466</v>
      </c>
      <c r="G119" s="187"/>
      <c r="H119" s="187"/>
      <c r="I119" s="190"/>
      <c r="J119" s="201">
        <f>BK119</f>
        <v>0</v>
      </c>
      <c r="K119" s="187"/>
      <c r="L119" s="192"/>
      <c r="M119" s="193"/>
      <c r="N119" s="194"/>
      <c r="O119" s="194"/>
      <c r="P119" s="195">
        <f>SUM(P120:P132)</f>
        <v>0</v>
      </c>
      <c r="Q119" s="194"/>
      <c r="R119" s="195">
        <f>SUM(R120:R132)</f>
        <v>1.6465799999999999</v>
      </c>
      <c r="S119" s="194"/>
      <c r="T119" s="196">
        <f>SUM(T120:T132)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97" t="s">
        <v>79</v>
      </c>
      <c r="AT119" s="198" t="s">
        <v>73</v>
      </c>
      <c r="AU119" s="198" t="s">
        <v>79</v>
      </c>
      <c r="AY119" s="197" t="s">
        <v>135</v>
      </c>
      <c r="BK119" s="199">
        <f>SUM(BK120:BK132)</f>
        <v>0</v>
      </c>
    </row>
    <row r="120" s="2" customFormat="1" ht="37.8" customHeight="1">
      <c r="A120" s="36"/>
      <c r="B120" s="37"/>
      <c r="C120" s="202" t="s">
        <v>197</v>
      </c>
      <c r="D120" s="202" t="s">
        <v>137</v>
      </c>
      <c r="E120" s="203" t="s">
        <v>467</v>
      </c>
      <c r="F120" s="204" t="s">
        <v>468</v>
      </c>
      <c r="G120" s="205" t="s">
        <v>140</v>
      </c>
      <c r="H120" s="206">
        <v>1.8</v>
      </c>
      <c r="I120" s="207"/>
      <c r="J120" s="208">
        <f>ROUND(I120*H120,2)</f>
        <v>0</v>
      </c>
      <c r="K120" s="204" t="s">
        <v>141</v>
      </c>
      <c r="L120" s="42"/>
      <c r="M120" s="209" t="s">
        <v>19</v>
      </c>
      <c r="N120" s="210" t="s">
        <v>45</v>
      </c>
      <c r="O120" s="82"/>
      <c r="P120" s="211">
        <f>O120*H120</f>
        <v>0</v>
      </c>
      <c r="Q120" s="211">
        <v>0.34499999999999997</v>
      </c>
      <c r="R120" s="211">
        <f>Q120*H120</f>
        <v>0.621</v>
      </c>
      <c r="S120" s="211">
        <v>0</v>
      </c>
      <c r="T120" s="212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13" t="s">
        <v>89</v>
      </c>
      <c r="AT120" s="213" t="s">
        <v>137</v>
      </c>
      <c r="AU120" s="213" t="s">
        <v>83</v>
      </c>
      <c r="AY120" s="15" t="s">
        <v>135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5" t="s">
        <v>79</v>
      </c>
      <c r="BK120" s="214">
        <f>ROUND(I120*H120,2)</f>
        <v>0</v>
      </c>
      <c r="BL120" s="15" t="s">
        <v>89</v>
      </c>
      <c r="BM120" s="213" t="s">
        <v>469</v>
      </c>
    </row>
    <row r="121" s="2" customFormat="1">
      <c r="A121" s="36"/>
      <c r="B121" s="37"/>
      <c r="C121" s="38"/>
      <c r="D121" s="215" t="s">
        <v>143</v>
      </c>
      <c r="E121" s="38"/>
      <c r="F121" s="216" t="s">
        <v>470</v>
      </c>
      <c r="G121" s="38"/>
      <c r="H121" s="38"/>
      <c r="I121" s="217"/>
      <c r="J121" s="38"/>
      <c r="K121" s="38"/>
      <c r="L121" s="42"/>
      <c r="M121" s="218"/>
      <c r="N121" s="219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143</v>
      </c>
      <c r="AU121" s="15" t="s">
        <v>83</v>
      </c>
    </row>
    <row r="122" s="13" customFormat="1">
      <c r="A122" s="13"/>
      <c r="B122" s="220"/>
      <c r="C122" s="221"/>
      <c r="D122" s="222" t="s">
        <v>145</v>
      </c>
      <c r="E122" s="223" t="s">
        <v>19</v>
      </c>
      <c r="F122" s="224" t="s">
        <v>471</v>
      </c>
      <c r="G122" s="221"/>
      <c r="H122" s="225">
        <v>1.8</v>
      </c>
      <c r="I122" s="226"/>
      <c r="J122" s="221"/>
      <c r="K122" s="221"/>
      <c r="L122" s="227"/>
      <c r="M122" s="228"/>
      <c r="N122" s="229"/>
      <c r="O122" s="229"/>
      <c r="P122" s="229"/>
      <c r="Q122" s="229"/>
      <c r="R122" s="229"/>
      <c r="S122" s="229"/>
      <c r="T122" s="23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1" t="s">
        <v>145</v>
      </c>
      <c r="AU122" s="231" t="s">
        <v>83</v>
      </c>
      <c r="AV122" s="13" t="s">
        <v>83</v>
      </c>
      <c r="AW122" s="13" t="s">
        <v>35</v>
      </c>
      <c r="AX122" s="13" t="s">
        <v>79</v>
      </c>
      <c r="AY122" s="231" t="s">
        <v>135</v>
      </c>
    </row>
    <row r="123" s="2" customFormat="1" ht="78" customHeight="1">
      <c r="A123" s="36"/>
      <c r="B123" s="37"/>
      <c r="C123" s="202" t="s">
        <v>182</v>
      </c>
      <c r="D123" s="202" t="s">
        <v>137</v>
      </c>
      <c r="E123" s="203" t="s">
        <v>472</v>
      </c>
      <c r="F123" s="204" t="s">
        <v>473</v>
      </c>
      <c r="G123" s="205" t="s">
        <v>140</v>
      </c>
      <c r="H123" s="206">
        <v>1.8</v>
      </c>
      <c r="I123" s="207"/>
      <c r="J123" s="208">
        <f>ROUND(I123*H123,2)</f>
        <v>0</v>
      </c>
      <c r="K123" s="204" t="s">
        <v>141</v>
      </c>
      <c r="L123" s="42"/>
      <c r="M123" s="209" t="s">
        <v>19</v>
      </c>
      <c r="N123" s="210" t="s">
        <v>45</v>
      </c>
      <c r="O123" s="82"/>
      <c r="P123" s="211">
        <f>O123*H123</f>
        <v>0</v>
      </c>
      <c r="Q123" s="211">
        <v>0.089219999999999994</v>
      </c>
      <c r="R123" s="211">
        <f>Q123*H123</f>
        <v>0.16059599999999999</v>
      </c>
      <c r="S123" s="211">
        <v>0</v>
      </c>
      <c r="T123" s="212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13" t="s">
        <v>89</v>
      </c>
      <c r="AT123" s="213" t="s">
        <v>137</v>
      </c>
      <c r="AU123" s="213" t="s">
        <v>83</v>
      </c>
      <c r="AY123" s="15" t="s">
        <v>135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5" t="s">
        <v>79</v>
      </c>
      <c r="BK123" s="214">
        <f>ROUND(I123*H123,2)</f>
        <v>0</v>
      </c>
      <c r="BL123" s="15" t="s">
        <v>89</v>
      </c>
      <c r="BM123" s="213" t="s">
        <v>474</v>
      </c>
    </row>
    <row r="124" s="2" customFormat="1">
      <c r="A124" s="36"/>
      <c r="B124" s="37"/>
      <c r="C124" s="38"/>
      <c r="D124" s="215" t="s">
        <v>143</v>
      </c>
      <c r="E124" s="38"/>
      <c r="F124" s="216" t="s">
        <v>475</v>
      </c>
      <c r="G124" s="38"/>
      <c r="H124" s="38"/>
      <c r="I124" s="217"/>
      <c r="J124" s="38"/>
      <c r="K124" s="38"/>
      <c r="L124" s="42"/>
      <c r="M124" s="218"/>
      <c r="N124" s="219"/>
      <c r="O124" s="82"/>
      <c r="P124" s="82"/>
      <c r="Q124" s="82"/>
      <c r="R124" s="82"/>
      <c r="S124" s="82"/>
      <c r="T124" s="83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143</v>
      </c>
      <c r="AU124" s="15" t="s">
        <v>83</v>
      </c>
    </row>
    <row r="125" s="13" customFormat="1">
      <c r="A125" s="13"/>
      <c r="B125" s="220"/>
      <c r="C125" s="221"/>
      <c r="D125" s="222" t="s">
        <v>145</v>
      </c>
      <c r="E125" s="223" t="s">
        <v>19</v>
      </c>
      <c r="F125" s="224" t="s">
        <v>476</v>
      </c>
      <c r="G125" s="221"/>
      <c r="H125" s="225">
        <v>1.8</v>
      </c>
      <c r="I125" s="226"/>
      <c r="J125" s="221"/>
      <c r="K125" s="221"/>
      <c r="L125" s="227"/>
      <c r="M125" s="228"/>
      <c r="N125" s="229"/>
      <c r="O125" s="229"/>
      <c r="P125" s="229"/>
      <c r="Q125" s="229"/>
      <c r="R125" s="229"/>
      <c r="S125" s="229"/>
      <c r="T125" s="23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1" t="s">
        <v>145</v>
      </c>
      <c r="AU125" s="231" t="s">
        <v>83</v>
      </c>
      <c r="AV125" s="13" t="s">
        <v>83</v>
      </c>
      <c r="AW125" s="13" t="s">
        <v>35</v>
      </c>
      <c r="AX125" s="13" t="s">
        <v>79</v>
      </c>
      <c r="AY125" s="231" t="s">
        <v>135</v>
      </c>
    </row>
    <row r="126" s="2" customFormat="1" ht="16.5" customHeight="1">
      <c r="A126" s="36"/>
      <c r="B126" s="37"/>
      <c r="C126" s="235" t="s">
        <v>190</v>
      </c>
      <c r="D126" s="235" t="s">
        <v>456</v>
      </c>
      <c r="E126" s="236" t="s">
        <v>477</v>
      </c>
      <c r="F126" s="237" t="s">
        <v>478</v>
      </c>
      <c r="G126" s="238" t="s">
        <v>140</v>
      </c>
      <c r="H126" s="239">
        <v>1.8540000000000001</v>
      </c>
      <c r="I126" s="240"/>
      <c r="J126" s="241">
        <f>ROUND(I126*H126,2)</f>
        <v>0</v>
      </c>
      <c r="K126" s="237" t="s">
        <v>141</v>
      </c>
      <c r="L126" s="242"/>
      <c r="M126" s="243" t="s">
        <v>19</v>
      </c>
      <c r="N126" s="244" t="s">
        <v>45</v>
      </c>
      <c r="O126" s="82"/>
      <c r="P126" s="211">
        <f>O126*H126</f>
        <v>0</v>
      </c>
      <c r="Q126" s="211">
        <v>0.089999999999999997</v>
      </c>
      <c r="R126" s="211">
        <f>Q126*H126</f>
        <v>0.16686000000000001</v>
      </c>
      <c r="S126" s="211">
        <v>0</v>
      </c>
      <c r="T126" s="212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13" t="s">
        <v>182</v>
      </c>
      <c r="AT126" s="213" t="s">
        <v>456</v>
      </c>
      <c r="AU126" s="213" t="s">
        <v>83</v>
      </c>
      <c r="AY126" s="15" t="s">
        <v>135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5" t="s">
        <v>79</v>
      </c>
      <c r="BK126" s="214">
        <f>ROUND(I126*H126,2)</f>
        <v>0</v>
      </c>
      <c r="BL126" s="15" t="s">
        <v>89</v>
      </c>
      <c r="BM126" s="213" t="s">
        <v>479</v>
      </c>
    </row>
    <row r="127" s="13" customFormat="1">
      <c r="A127" s="13"/>
      <c r="B127" s="220"/>
      <c r="C127" s="221"/>
      <c r="D127" s="222" t="s">
        <v>145</v>
      </c>
      <c r="E127" s="221"/>
      <c r="F127" s="224" t="s">
        <v>480</v>
      </c>
      <c r="G127" s="221"/>
      <c r="H127" s="225">
        <v>1.8540000000000001</v>
      </c>
      <c r="I127" s="226"/>
      <c r="J127" s="221"/>
      <c r="K127" s="221"/>
      <c r="L127" s="227"/>
      <c r="M127" s="228"/>
      <c r="N127" s="229"/>
      <c r="O127" s="229"/>
      <c r="P127" s="229"/>
      <c r="Q127" s="229"/>
      <c r="R127" s="229"/>
      <c r="S127" s="229"/>
      <c r="T127" s="23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1" t="s">
        <v>145</v>
      </c>
      <c r="AU127" s="231" t="s">
        <v>83</v>
      </c>
      <c r="AV127" s="13" t="s">
        <v>83</v>
      </c>
      <c r="AW127" s="13" t="s">
        <v>4</v>
      </c>
      <c r="AX127" s="13" t="s">
        <v>79</v>
      </c>
      <c r="AY127" s="231" t="s">
        <v>135</v>
      </c>
    </row>
    <row r="128" s="2" customFormat="1" ht="49.05" customHeight="1">
      <c r="A128" s="36"/>
      <c r="B128" s="37"/>
      <c r="C128" s="202" t="s">
        <v>221</v>
      </c>
      <c r="D128" s="202" t="s">
        <v>137</v>
      </c>
      <c r="E128" s="203" t="s">
        <v>481</v>
      </c>
      <c r="F128" s="204" t="s">
        <v>482</v>
      </c>
      <c r="G128" s="205" t="s">
        <v>170</v>
      </c>
      <c r="H128" s="206">
        <v>4.2000000000000002</v>
      </c>
      <c r="I128" s="207"/>
      <c r="J128" s="208">
        <f>ROUND(I128*H128,2)</f>
        <v>0</v>
      </c>
      <c r="K128" s="204" t="s">
        <v>141</v>
      </c>
      <c r="L128" s="42"/>
      <c r="M128" s="209" t="s">
        <v>19</v>
      </c>
      <c r="N128" s="210" t="s">
        <v>45</v>
      </c>
      <c r="O128" s="82"/>
      <c r="P128" s="211">
        <f>O128*H128</f>
        <v>0</v>
      </c>
      <c r="Q128" s="211">
        <v>0.1295</v>
      </c>
      <c r="R128" s="211">
        <f>Q128*H128</f>
        <v>0.54390000000000005</v>
      </c>
      <c r="S128" s="211">
        <v>0</v>
      </c>
      <c r="T128" s="212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13" t="s">
        <v>89</v>
      </c>
      <c r="AT128" s="213" t="s">
        <v>137</v>
      </c>
      <c r="AU128" s="213" t="s">
        <v>83</v>
      </c>
      <c r="AY128" s="15" t="s">
        <v>135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5" t="s">
        <v>79</v>
      </c>
      <c r="BK128" s="214">
        <f>ROUND(I128*H128,2)</f>
        <v>0</v>
      </c>
      <c r="BL128" s="15" t="s">
        <v>89</v>
      </c>
      <c r="BM128" s="213" t="s">
        <v>483</v>
      </c>
    </row>
    <row r="129" s="2" customFormat="1">
      <c r="A129" s="36"/>
      <c r="B129" s="37"/>
      <c r="C129" s="38"/>
      <c r="D129" s="215" t="s">
        <v>143</v>
      </c>
      <c r="E129" s="38"/>
      <c r="F129" s="216" t="s">
        <v>484</v>
      </c>
      <c r="G129" s="38"/>
      <c r="H129" s="38"/>
      <c r="I129" s="217"/>
      <c r="J129" s="38"/>
      <c r="K129" s="38"/>
      <c r="L129" s="42"/>
      <c r="M129" s="218"/>
      <c r="N129" s="219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143</v>
      </c>
      <c r="AU129" s="15" t="s">
        <v>83</v>
      </c>
    </row>
    <row r="130" s="13" customFormat="1">
      <c r="A130" s="13"/>
      <c r="B130" s="220"/>
      <c r="C130" s="221"/>
      <c r="D130" s="222" t="s">
        <v>145</v>
      </c>
      <c r="E130" s="223" t="s">
        <v>19</v>
      </c>
      <c r="F130" s="224" t="s">
        <v>485</v>
      </c>
      <c r="G130" s="221"/>
      <c r="H130" s="225">
        <v>4.2000000000000002</v>
      </c>
      <c r="I130" s="226"/>
      <c r="J130" s="221"/>
      <c r="K130" s="221"/>
      <c r="L130" s="227"/>
      <c r="M130" s="228"/>
      <c r="N130" s="229"/>
      <c r="O130" s="229"/>
      <c r="P130" s="229"/>
      <c r="Q130" s="229"/>
      <c r="R130" s="229"/>
      <c r="S130" s="229"/>
      <c r="T130" s="23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1" t="s">
        <v>145</v>
      </c>
      <c r="AU130" s="231" t="s">
        <v>83</v>
      </c>
      <c r="AV130" s="13" t="s">
        <v>83</v>
      </c>
      <c r="AW130" s="13" t="s">
        <v>35</v>
      </c>
      <c r="AX130" s="13" t="s">
        <v>79</v>
      </c>
      <c r="AY130" s="231" t="s">
        <v>135</v>
      </c>
    </row>
    <row r="131" s="2" customFormat="1" ht="16.5" customHeight="1">
      <c r="A131" s="36"/>
      <c r="B131" s="37"/>
      <c r="C131" s="235" t="s">
        <v>229</v>
      </c>
      <c r="D131" s="235" t="s">
        <v>456</v>
      </c>
      <c r="E131" s="236" t="s">
        <v>486</v>
      </c>
      <c r="F131" s="237" t="s">
        <v>487</v>
      </c>
      <c r="G131" s="238" t="s">
        <v>170</v>
      </c>
      <c r="H131" s="239">
        <v>4.2839999999999998</v>
      </c>
      <c r="I131" s="240"/>
      <c r="J131" s="241">
        <f>ROUND(I131*H131,2)</f>
        <v>0</v>
      </c>
      <c r="K131" s="237" t="s">
        <v>141</v>
      </c>
      <c r="L131" s="242"/>
      <c r="M131" s="243" t="s">
        <v>19</v>
      </c>
      <c r="N131" s="244" t="s">
        <v>45</v>
      </c>
      <c r="O131" s="82"/>
      <c r="P131" s="211">
        <f>O131*H131</f>
        <v>0</v>
      </c>
      <c r="Q131" s="211">
        <v>0.035999999999999997</v>
      </c>
      <c r="R131" s="211">
        <f>Q131*H131</f>
        <v>0.15422399999999997</v>
      </c>
      <c r="S131" s="211">
        <v>0</v>
      </c>
      <c r="T131" s="212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13" t="s">
        <v>182</v>
      </c>
      <c r="AT131" s="213" t="s">
        <v>456</v>
      </c>
      <c r="AU131" s="213" t="s">
        <v>83</v>
      </c>
      <c r="AY131" s="15" t="s">
        <v>135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5" t="s">
        <v>79</v>
      </c>
      <c r="BK131" s="214">
        <f>ROUND(I131*H131,2)</f>
        <v>0</v>
      </c>
      <c r="BL131" s="15" t="s">
        <v>89</v>
      </c>
      <c r="BM131" s="213" t="s">
        <v>488</v>
      </c>
    </row>
    <row r="132" s="13" customFormat="1">
      <c r="A132" s="13"/>
      <c r="B132" s="220"/>
      <c r="C132" s="221"/>
      <c r="D132" s="222" t="s">
        <v>145</v>
      </c>
      <c r="E132" s="221"/>
      <c r="F132" s="224" t="s">
        <v>489</v>
      </c>
      <c r="G132" s="221"/>
      <c r="H132" s="225">
        <v>4.2839999999999998</v>
      </c>
      <c r="I132" s="226"/>
      <c r="J132" s="221"/>
      <c r="K132" s="221"/>
      <c r="L132" s="227"/>
      <c r="M132" s="228"/>
      <c r="N132" s="229"/>
      <c r="O132" s="229"/>
      <c r="P132" s="229"/>
      <c r="Q132" s="229"/>
      <c r="R132" s="229"/>
      <c r="S132" s="229"/>
      <c r="T132" s="23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1" t="s">
        <v>145</v>
      </c>
      <c r="AU132" s="231" t="s">
        <v>83</v>
      </c>
      <c r="AV132" s="13" t="s">
        <v>83</v>
      </c>
      <c r="AW132" s="13" t="s">
        <v>4</v>
      </c>
      <c r="AX132" s="13" t="s">
        <v>79</v>
      </c>
      <c r="AY132" s="231" t="s">
        <v>135</v>
      </c>
    </row>
    <row r="133" s="12" customFormat="1" ht="22.8" customHeight="1">
      <c r="A133" s="12"/>
      <c r="B133" s="186"/>
      <c r="C133" s="187"/>
      <c r="D133" s="188" t="s">
        <v>73</v>
      </c>
      <c r="E133" s="200" t="s">
        <v>490</v>
      </c>
      <c r="F133" s="200" t="s">
        <v>491</v>
      </c>
      <c r="G133" s="187"/>
      <c r="H133" s="187"/>
      <c r="I133" s="190"/>
      <c r="J133" s="201">
        <f>BK133</f>
        <v>0</v>
      </c>
      <c r="K133" s="187"/>
      <c r="L133" s="192"/>
      <c r="M133" s="193"/>
      <c r="N133" s="194"/>
      <c r="O133" s="194"/>
      <c r="P133" s="195">
        <f>SUM(P134:P145)</f>
        <v>0</v>
      </c>
      <c r="Q133" s="194"/>
      <c r="R133" s="195">
        <f>SUM(R134:R145)</f>
        <v>0.84724658999999991</v>
      </c>
      <c r="S133" s="194"/>
      <c r="T133" s="196">
        <f>SUM(T134:T145)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97" t="s">
        <v>79</v>
      </c>
      <c r="AT133" s="198" t="s">
        <v>73</v>
      </c>
      <c r="AU133" s="198" t="s">
        <v>79</v>
      </c>
      <c r="AY133" s="197" t="s">
        <v>135</v>
      </c>
      <c r="BK133" s="199">
        <f>SUM(BK134:BK145)</f>
        <v>0</v>
      </c>
    </row>
    <row r="134" s="2" customFormat="1" ht="49.05" customHeight="1">
      <c r="A134" s="36"/>
      <c r="B134" s="37"/>
      <c r="C134" s="202" t="s">
        <v>239</v>
      </c>
      <c r="D134" s="202" t="s">
        <v>137</v>
      </c>
      <c r="E134" s="203" t="s">
        <v>492</v>
      </c>
      <c r="F134" s="204" t="s">
        <v>493</v>
      </c>
      <c r="G134" s="205" t="s">
        <v>163</v>
      </c>
      <c r="H134" s="206">
        <v>0.245</v>
      </c>
      <c r="I134" s="207"/>
      <c r="J134" s="208">
        <f>ROUND(I134*H134,2)</f>
        <v>0</v>
      </c>
      <c r="K134" s="204" t="s">
        <v>141</v>
      </c>
      <c r="L134" s="42"/>
      <c r="M134" s="209" t="s">
        <v>19</v>
      </c>
      <c r="N134" s="210" t="s">
        <v>45</v>
      </c>
      <c r="O134" s="82"/>
      <c r="P134" s="211">
        <f>O134*H134</f>
        <v>0</v>
      </c>
      <c r="Q134" s="211">
        <v>2.5020099999999998</v>
      </c>
      <c r="R134" s="211">
        <f>Q134*H134</f>
        <v>0.61299244999999991</v>
      </c>
      <c r="S134" s="211">
        <v>0</v>
      </c>
      <c r="T134" s="212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13" t="s">
        <v>89</v>
      </c>
      <c r="AT134" s="213" t="s">
        <v>137</v>
      </c>
      <c r="AU134" s="213" t="s">
        <v>83</v>
      </c>
      <c r="AY134" s="15" t="s">
        <v>135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5" t="s">
        <v>79</v>
      </c>
      <c r="BK134" s="214">
        <f>ROUND(I134*H134,2)</f>
        <v>0</v>
      </c>
      <c r="BL134" s="15" t="s">
        <v>89</v>
      </c>
      <c r="BM134" s="213" t="s">
        <v>494</v>
      </c>
    </row>
    <row r="135" s="2" customFormat="1">
      <c r="A135" s="36"/>
      <c r="B135" s="37"/>
      <c r="C135" s="38"/>
      <c r="D135" s="215" t="s">
        <v>143</v>
      </c>
      <c r="E135" s="38"/>
      <c r="F135" s="216" t="s">
        <v>495</v>
      </c>
      <c r="G135" s="38"/>
      <c r="H135" s="38"/>
      <c r="I135" s="217"/>
      <c r="J135" s="38"/>
      <c r="K135" s="38"/>
      <c r="L135" s="42"/>
      <c r="M135" s="218"/>
      <c r="N135" s="219"/>
      <c r="O135" s="82"/>
      <c r="P135" s="82"/>
      <c r="Q135" s="82"/>
      <c r="R135" s="82"/>
      <c r="S135" s="82"/>
      <c r="T135" s="83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143</v>
      </c>
      <c r="AU135" s="15" t="s">
        <v>83</v>
      </c>
    </row>
    <row r="136" s="13" customFormat="1">
      <c r="A136" s="13"/>
      <c r="B136" s="220"/>
      <c r="C136" s="221"/>
      <c r="D136" s="222" t="s">
        <v>145</v>
      </c>
      <c r="E136" s="223" t="s">
        <v>19</v>
      </c>
      <c r="F136" s="224" t="s">
        <v>496</v>
      </c>
      <c r="G136" s="221"/>
      <c r="H136" s="225">
        <v>0.245</v>
      </c>
      <c r="I136" s="226"/>
      <c r="J136" s="221"/>
      <c r="K136" s="221"/>
      <c r="L136" s="227"/>
      <c r="M136" s="228"/>
      <c r="N136" s="229"/>
      <c r="O136" s="229"/>
      <c r="P136" s="229"/>
      <c r="Q136" s="229"/>
      <c r="R136" s="229"/>
      <c r="S136" s="229"/>
      <c r="T136" s="23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1" t="s">
        <v>145</v>
      </c>
      <c r="AU136" s="231" t="s">
        <v>83</v>
      </c>
      <c r="AV136" s="13" t="s">
        <v>83</v>
      </c>
      <c r="AW136" s="13" t="s">
        <v>35</v>
      </c>
      <c r="AX136" s="13" t="s">
        <v>79</v>
      </c>
      <c r="AY136" s="231" t="s">
        <v>135</v>
      </c>
    </row>
    <row r="137" s="2" customFormat="1" ht="37.8" customHeight="1">
      <c r="A137" s="36"/>
      <c r="B137" s="37"/>
      <c r="C137" s="202" t="s">
        <v>246</v>
      </c>
      <c r="D137" s="202" t="s">
        <v>137</v>
      </c>
      <c r="E137" s="203" t="s">
        <v>497</v>
      </c>
      <c r="F137" s="204" t="s">
        <v>498</v>
      </c>
      <c r="G137" s="205" t="s">
        <v>140</v>
      </c>
      <c r="H137" s="206">
        <v>2.04</v>
      </c>
      <c r="I137" s="207"/>
      <c r="J137" s="208">
        <f>ROUND(I137*H137,2)</f>
        <v>0</v>
      </c>
      <c r="K137" s="204" t="s">
        <v>141</v>
      </c>
      <c r="L137" s="42"/>
      <c r="M137" s="209" t="s">
        <v>19</v>
      </c>
      <c r="N137" s="210" t="s">
        <v>45</v>
      </c>
      <c r="O137" s="82"/>
      <c r="P137" s="211">
        <f>O137*H137</f>
        <v>0</v>
      </c>
      <c r="Q137" s="211">
        <v>0.0053299999999999997</v>
      </c>
      <c r="R137" s="211">
        <f>Q137*H137</f>
        <v>0.0108732</v>
      </c>
      <c r="S137" s="211">
        <v>0</v>
      </c>
      <c r="T137" s="212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13" t="s">
        <v>89</v>
      </c>
      <c r="AT137" s="213" t="s">
        <v>137</v>
      </c>
      <c r="AU137" s="213" t="s">
        <v>83</v>
      </c>
      <c r="AY137" s="15" t="s">
        <v>135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5" t="s">
        <v>79</v>
      </c>
      <c r="BK137" s="214">
        <f>ROUND(I137*H137,2)</f>
        <v>0</v>
      </c>
      <c r="BL137" s="15" t="s">
        <v>89</v>
      </c>
      <c r="BM137" s="213" t="s">
        <v>499</v>
      </c>
    </row>
    <row r="138" s="2" customFormat="1">
      <c r="A138" s="36"/>
      <c r="B138" s="37"/>
      <c r="C138" s="38"/>
      <c r="D138" s="215" t="s">
        <v>143</v>
      </c>
      <c r="E138" s="38"/>
      <c r="F138" s="216" t="s">
        <v>500</v>
      </c>
      <c r="G138" s="38"/>
      <c r="H138" s="38"/>
      <c r="I138" s="217"/>
      <c r="J138" s="38"/>
      <c r="K138" s="38"/>
      <c r="L138" s="42"/>
      <c r="M138" s="218"/>
      <c r="N138" s="219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143</v>
      </c>
      <c r="AU138" s="15" t="s">
        <v>83</v>
      </c>
    </row>
    <row r="139" s="13" customFormat="1">
      <c r="A139" s="13"/>
      <c r="B139" s="220"/>
      <c r="C139" s="221"/>
      <c r="D139" s="222" t="s">
        <v>145</v>
      </c>
      <c r="E139" s="223" t="s">
        <v>19</v>
      </c>
      <c r="F139" s="224" t="s">
        <v>501</v>
      </c>
      <c r="G139" s="221"/>
      <c r="H139" s="225">
        <v>2.04</v>
      </c>
      <c r="I139" s="226"/>
      <c r="J139" s="221"/>
      <c r="K139" s="221"/>
      <c r="L139" s="227"/>
      <c r="M139" s="228"/>
      <c r="N139" s="229"/>
      <c r="O139" s="229"/>
      <c r="P139" s="229"/>
      <c r="Q139" s="229"/>
      <c r="R139" s="229"/>
      <c r="S139" s="229"/>
      <c r="T139" s="23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1" t="s">
        <v>145</v>
      </c>
      <c r="AU139" s="231" t="s">
        <v>83</v>
      </c>
      <c r="AV139" s="13" t="s">
        <v>83</v>
      </c>
      <c r="AW139" s="13" t="s">
        <v>35</v>
      </c>
      <c r="AX139" s="13" t="s">
        <v>79</v>
      </c>
      <c r="AY139" s="231" t="s">
        <v>135</v>
      </c>
    </row>
    <row r="140" s="2" customFormat="1" ht="37.8" customHeight="1">
      <c r="A140" s="36"/>
      <c r="B140" s="37"/>
      <c r="C140" s="202" t="s">
        <v>253</v>
      </c>
      <c r="D140" s="202" t="s">
        <v>137</v>
      </c>
      <c r="E140" s="203" t="s">
        <v>502</v>
      </c>
      <c r="F140" s="204" t="s">
        <v>503</v>
      </c>
      <c r="G140" s="205" t="s">
        <v>140</v>
      </c>
      <c r="H140" s="206">
        <v>2.04</v>
      </c>
      <c r="I140" s="207"/>
      <c r="J140" s="208">
        <f>ROUND(I140*H140,2)</f>
        <v>0</v>
      </c>
      <c r="K140" s="204" t="s">
        <v>141</v>
      </c>
      <c r="L140" s="42"/>
      <c r="M140" s="209" t="s">
        <v>19</v>
      </c>
      <c r="N140" s="210" t="s">
        <v>45</v>
      </c>
      <c r="O140" s="82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13" t="s">
        <v>89</v>
      </c>
      <c r="AT140" s="213" t="s">
        <v>137</v>
      </c>
      <c r="AU140" s="213" t="s">
        <v>83</v>
      </c>
      <c r="AY140" s="15" t="s">
        <v>135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5" t="s">
        <v>79</v>
      </c>
      <c r="BK140" s="214">
        <f>ROUND(I140*H140,2)</f>
        <v>0</v>
      </c>
      <c r="BL140" s="15" t="s">
        <v>89</v>
      </c>
      <c r="BM140" s="213" t="s">
        <v>504</v>
      </c>
    </row>
    <row r="141" s="2" customFormat="1">
      <c r="A141" s="36"/>
      <c r="B141" s="37"/>
      <c r="C141" s="38"/>
      <c r="D141" s="215" t="s">
        <v>143</v>
      </c>
      <c r="E141" s="38"/>
      <c r="F141" s="216" t="s">
        <v>505</v>
      </c>
      <c r="G141" s="38"/>
      <c r="H141" s="38"/>
      <c r="I141" s="217"/>
      <c r="J141" s="38"/>
      <c r="K141" s="38"/>
      <c r="L141" s="42"/>
      <c r="M141" s="218"/>
      <c r="N141" s="219"/>
      <c r="O141" s="82"/>
      <c r="P141" s="82"/>
      <c r="Q141" s="82"/>
      <c r="R141" s="82"/>
      <c r="S141" s="82"/>
      <c r="T141" s="83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143</v>
      </c>
      <c r="AU141" s="15" t="s">
        <v>83</v>
      </c>
    </row>
    <row r="142" s="2" customFormat="1" ht="78" customHeight="1">
      <c r="A142" s="36"/>
      <c r="B142" s="37"/>
      <c r="C142" s="202" t="s">
        <v>8</v>
      </c>
      <c r="D142" s="202" t="s">
        <v>137</v>
      </c>
      <c r="E142" s="203" t="s">
        <v>506</v>
      </c>
      <c r="F142" s="204" t="s">
        <v>507</v>
      </c>
      <c r="G142" s="205" t="s">
        <v>284</v>
      </c>
      <c r="H142" s="206">
        <v>0.021999999999999999</v>
      </c>
      <c r="I142" s="207"/>
      <c r="J142" s="208">
        <f>ROUND(I142*H142,2)</f>
        <v>0</v>
      </c>
      <c r="K142" s="204" t="s">
        <v>141</v>
      </c>
      <c r="L142" s="42"/>
      <c r="M142" s="209" t="s">
        <v>19</v>
      </c>
      <c r="N142" s="210" t="s">
        <v>45</v>
      </c>
      <c r="O142" s="82"/>
      <c r="P142" s="211">
        <f>O142*H142</f>
        <v>0</v>
      </c>
      <c r="Q142" s="211">
        <v>1.06277</v>
      </c>
      <c r="R142" s="211">
        <f>Q142*H142</f>
        <v>0.023380939999999999</v>
      </c>
      <c r="S142" s="211">
        <v>0</v>
      </c>
      <c r="T142" s="212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13" t="s">
        <v>89</v>
      </c>
      <c r="AT142" s="213" t="s">
        <v>137</v>
      </c>
      <c r="AU142" s="213" t="s">
        <v>83</v>
      </c>
      <c r="AY142" s="15" t="s">
        <v>135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5" t="s">
        <v>79</v>
      </c>
      <c r="BK142" s="214">
        <f>ROUND(I142*H142,2)</f>
        <v>0</v>
      </c>
      <c r="BL142" s="15" t="s">
        <v>89</v>
      </c>
      <c r="BM142" s="213" t="s">
        <v>508</v>
      </c>
    </row>
    <row r="143" s="2" customFormat="1">
      <c r="A143" s="36"/>
      <c r="B143" s="37"/>
      <c r="C143" s="38"/>
      <c r="D143" s="215" t="s">
        <v>143</v>
      </c>
      <c r="E143" s="38"/>
      <c r="F143" s="216" t="s">
        <v>509</v>
      </c>
      <c r="G143" s="38"/>
      <c r="H143" s="38"/>
      <c r="I143" s="217"/>
      <c r="J143" s="38"/>
      <c r="K143" s="38"/>
      <c r="L143" s="42"/>
      <c r="M143" s="218"/>
      <c r="N143" s="219"/>
      <c r="O143" s="82"/>
      <c r="P143" s="82"/>
      <c r="Q143" s="82"/>
      <c r="R143" s="82"/>
      <c r="S143" s="82"/>
      <c r="T143" s="83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143</v>
      </c>
      <c r="AU143" s="15" t="s">
        <v>83</v>
      </c>
    </row>
    <row r="144" s="13" customFormat="1">
      <c r="A144" s="13"/>
      <c r="B144" s="220"/>
      <c r="C144" s="221"/>
      <c r="D144" s="222" t="s">
        <v>145</v>
      </c>
      <c r="E144" s="223" t="s">
        <v>19</v>
      </c>
      <c r="F144" s="224" t="s">
        <v>510</v>
      </c>
      <c r="G144" s="221"/>
      <c r="H144" s="225">
        <v>0.021999999999999999</v>
      </c>
      <c r="I144" s="226"/>
      <c r="J144" s="221"/>
      <c r="K144" s="221"/>
      <c r="L144" s="227"/>
      <c r="M144" s="228"/>
      <c r="N144" s="229"/>
      <c r="O144" s="229"/>
      <c r="P144" s="229"/>
      <c r="Q144" s="229"/>
      <c r="R144" s="229"/>
      <c r="S144" s="229"/>
      <c r="T144" s="23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1" t="s">
        <v>145</v>
      </c>
      <c r="AU144" s="231" t="s">
        <v>83</v>
      </c>
      <c r="AV144" s="13" t="s">
        <v>83</v>
      </c>
      <c r="AW144" s="13" t="s">
        <v>35</v>
      </c>
      <c r="AX144" s="13" t="s">
        <v>79</v>
      </c>
      <c r="AY144" s="231" t="s">
        <v>135</v>
      </c>
    </row>
    <row r="145" s="2" customFormat="1" ht="24.15" customHeight="1">
      <c r="A145" s="36"/>
      <c r="B145" s="37"/>
      <c r="C145" s="202" t="s">
        <v>271</v>
      </c>
      <c r="D145" s="202" t="s">
        <v>137</v>
      </c>
      <c r="E145" s="203" t="s">
        <v>511</v>
      </c>
      <c r="F145" s="204" t="s">
        <v>512</v>
      </c>
      <c r="G145" s="205" t="s">
        <v>513</v>
      </c>
      <c r="H145" s="206">
        <v>1</v>
      </c>
      <c r="I145" s="207"/>
      <c r="J145" s="208">
        <f>ROUND(I145*H145,2)</f>
        <v>0</v>
      </c>
      <c r="K145" s="204" t="s">
        <v>19</v>
      </c>
      <c r="L145" s="42"/>
      <c r="M145" s="209" t="s">
        <v>19</v>
      </c>
      <c r="N145" s="210" t="s">
        <v>45</v>
      </c>
      <c r="O145" s="82"/>
      <c r="P145" s="211">
        <f>O145*H145</f>
        <v>0</v>
      </c>
      <c r="Q145" s="211">
        <v>0.20000000000000001</v>
      </c>
      <c r="R145" s="211">
        <f>Q145*H145</f>
        <v>0.20000000000000001</v>
      </c>
      <c r="S145" s="211">
        <v>0</v>
      </c>
      <c r="T145" s="212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13" t="s">
        <v>89</v>
      </c>
      <c r="AT145" s="213" t="s">
        <v>137</v>
      </c>
      <c r="AU145" s="213" t="s">
        <v>83</v>
      </c>
      <c r="AY145" s="15" t="s">
        <v>135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5" t="s">
        <v>79</v>
      </c>
      <c r="BK145" s="214">
        <f>ROUND(I145*H145,2)</f>
        <v>0</v>
      </c>
      <c r="BL145" s="15" t="s">
        <v>89</v>
      </c>
      <c r="BM145" s="213" t="s">
        <v>514</v>
      </c>
    </row>
    <row r="146" s="12" customFormat="1" ht="22.8" customHeight="1">
      <c r="A146" s="12"/>
      <c r="B146" s="186"/>
      <c r="C146" s="187"/>
      <c r="D146" s="188" t="s">
        <v>73</v>
      </c>
      <c r="E146" s="200" t="s">
        <v>95</v>
      </c>
      <c r="F146" s="200" t="s">
        <v>167</v>
      </c>
      <c r="G146" s="187"/>
      <c r="H146" s="187"/>
      <c r="I146" s="190"/>
      <c r="J146" s="201">
        <f>BK146</f>
        <v>0</v>
      </c>
      <c r="K146" s="187"/>
      <c r="L146" s="192"/>
      <c r="M146" s="193"/>
      <c r="N146" s="194"/>
      <c r="O146" s="194"/>
      <c r="P146" s="195">
        <f>SUM(P147:P205)</f>
        <v>0</v>
      </c>
      <c r="Q146" s="194"/>
      <c r="R146" s="195">
        <f>SUM(R147:R205)</f>
        <v>76.462586689999995</v>
      </c>
      <c r="S146" s="194"/>
      <c r="T146" s="196">
        <f>SUM(T147:T205)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97" t="s">
        <v>79</v>
      </c>
      <c r="AT146" s="198" t="s">
        <v>73</v>
      </c>
      <c r="AU146" s="198" t="s">
        <v>79</v>
      </c>
      <c r="AY146" s="197" t="s">
        <v>135</v>
      </c>
      <c r="BK146" s="199">
        <f>SUM(BK147:BK205)</f>
        <v>0</v>
      </c>
    </row>
    <row r="147" s="2" customFormat="1" ht="37.8" customHeight="1">
      <c r="A147" s="36"/>
      <c r="B147" s="37"/>
      <c r="C147" s="202" t="s">
        <v>281</v>
      </c>
      <c r="D147" s="202" t="s">
        <v>137</v>
      </c>
      <c r="E147" s="203" t="s">
        <v>515</v>
      </c>
      <c r="F147" s="204" t="s">
        <v>516</v>
      </c>
      <c r="G147" s="205" t="s">
        <v>140</v>
      </c>
      <c r="H147" s="206">
        <v>231.53999999999999</v>
      </c>
      <c r="I147" s="207"/>
      <c r="J147" s="208">
        <f>ROUND(I147*H147,2)</f>
        <v>0</v>
      </c>
      <c r="K147" s="204" t="s">
        <v>141</v>
      </c>
      <c r="L147" s="42"/>
      <c r="M147" s="209" t="s">
        <v>19</v>
      </c>
      <c r="N147" s="210" t="s">
        <v>45</v>
      </c>
      <c r="O147" s="82"/>
      <c r="P147" s="211">
        <f>O147*H147</f>
        <v>0</v>
      </c>
      <c r="Q147" s="211">
        <v>0.0014</v>
      </c>
      <c r="R147" s="211">
        <f>Q147*H147</f>
        <v>0.324156</v>
      </c>
      <c r="S147" s="211">
        <v>0</v>
      </c>
      <c r="T147" s="212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13" t="s">
        <v>89</v>
      </c>
      <c r="AT147" s="213" t="s">
        <v>137</v>
      </c>
      <c r="AU147" s="213" t="s">
        <v>83</v>
      </c>
      <c r="AY147" s="15" t="s">
        <v>135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5" t="s">
        <v>79</v>
      </c>
      <c r="BK147" s="214">
        <f>ROUND(I147*H147,2)</f>
        <v>0</v>
      </c>
      <c r="BL147" s="15" t="s">
        <v>89</v>
      </c>
      <c r="BM147" s="213" t="s">
        <v>517</v>
      </c>
    </row>
    <row r="148" s="2" customFormat="1">
      <c r="A148" s="36"/>
      <c r="B148" s="37"/>
      <c r="C148" s="38"/>
      <c r="D148" s="215" t="s">
        <v>143</v>
      </c>
      <c r="E148" s="38"/>
      <c r="F148" s="216" t="s">
        <v>518</v>
      </c>
      <c r="G148" s="38"/>
      <c r="H148" s="38"/>
      <c r="I148" s="217"/>
      <c r="J148" s="38"/>
      <c r="K148" s="38"/>
      <c r="L148" s="42"/>
      <c r="M148" s="218"/>
      <c r="N148" s="219"/>
      <c r="O148" s="82"/>
      <c r="P148" s="82"/>
      <c r="Q148" s="82"/>
      <c r="R148" s="82"/>
      <c r="S148" s="82"/>
      <c r="T148" s="83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143</v>
      </c>
      <c r="AU148" s="15" t="s">
        <v>83</v>
      </c>
    </row>
    <row r="149" s="13" customFormat="1">
      <c r="A149" s="13"/>
      <c r="B149" s="220"/>
      <c r="C149" s="221"/>
      <c r="D149" s="222" t="s">
        <v>145</v>
      </c>
      <c r="E149" s="223" t="s">
        <v>19</v>
      </c>
      <c r="F149" s="224" t="s">
        <v>519</v>
      </c>
      <c r="G149" s="221"/>
      <c r="H149" s="225">
        <v>118.065</v>
      </c>
      <c r="I149" s="226"/>
      <c r="J149" s="221"/>
      <c r="K149" s="221"/>
      <c r="L149" s="227"/>
      <c r="M149" s="228"/>
      <c r="N149" s="229"/>
      <c r="O149" s="229"/>
      <c r="P149" s="229"/>
      <c r="Q149" s="229"/>
      <c r="R149" s="229"/>
      <c r="S149" s="229"/>
      <c r="T149" s="23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1" t="s">
        <v>145</v>
      </c>
      <c r="AU149" s="231" t="s">
        <v>83</v>
      </c>
      <c r="AV149" s="13" t="s">
        <v>83</v>
      </c>
      <c r="AW149" s="13" t="s">
        <v>35</v>
      </c>
      <c r="AX149" s="13" t="s">
        <v>74</v>
      </c>
      <c r="AY149" s="231" t="s">
        <v>135</v>
      </c>
    </row>
    <row r="150" s="13" customFormat="1">
      <c r="A150" s="13"/>
      <c r="B150" s="220"/>
      <c r="C150" s="221"/>
      <c r="D150" s="222" t="s">
        <v>145</v>
      </c>
      <c r="E150" s="223" t="s">
        <v>19</v>
      </c>
      <c r="F150" s="224" t="s">
        <v>520</v>
      </c>
      <c r="G150" s="221"/>
      <c r="H150" s="225">
        <v>78</v>
      </c>
      <c r="I150" s="226"/>
      <c r="J150" s="221"/>
      <c r="K150" s="221"/>
      <c r="L150" s="227"/>
      <c r="M150" s="228"/>
      <c r="N150" s="229"/>
      <c r="O150" s="229"/>
      <c r="P150" s="229"/>
      <c r="Q150" s="229"/>
      <c r="R150" s="229"/>
      <c r="S150" s="229"/>
      <c r="T150" s="23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1" t="s">
        <v>145</v>
      </c>
      <c r="AU150" s="231" t="s">
        <v>83</v>
      </c>
      <c r="AV150" s="13" t="s">
        <v>83</v>
      </c>
      <c r="AW150" s="13" t="s">
        <v>35</v>
      </c>
      <c r="AX150" s="13" t="s">
        <v>74</v>
      </c>
      <c r="AY150" s="231" t="s">
        <v>135</v>
      </c>
    </row>
    <row r="151" s="13" customFormat="1">
      <c r="A151" s="13"/>
      <c r="B151" s="220"/>
      <c r="C151" s="221"/>
      <c r="D151" s="222" t="s">
        <v>145</v>
      </c>
      <c r="E151" s="223" t="s">
        <v>19</v>
      </c>
      <c r="F151" s="224" t="s">
        <v>521</v>
      </c>
      <c r="G151" s="221"/>
      <c r="H151" s="225">
        <v>35.475000000000001</v>
      </c>
      <c r="I151" s="226"/>
      <c r="J151" s="221"/>
      <c r="K151" s="221"/>
      <c r="L151" s="227"/>
      <c r="M151" s="228"/>
      <c r="N151" s="229"/>
      <c r="O151" s="229"/>
      <c r="P151" s="229"/>
      <c r="Q151" s="229"/>
      <c r="R151" s="229"/>
      <c r="S151" s="229"/>
      <c r="T151" s="23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1" t="s">
        <v>145</v>
      </c>
      <c r="AU151" s="231" t="s">
        <v>83</v>
      </c>
      <c r="AV151" s="13" t="s">
        <v>83</v>
      </c>
      <c r="AW151" s="13" t="s">
        <v>35</v>
      </c>
      <c r="AX151" s="13" t="s">
        <v>74</v>
      </c>
      <c r="AY151" s="231" t="s">
        <v>135</v>
      </c>
    </row>
    <row r="152" s="2" customFormat="1" ht="21.75" customHeight="1">
      <c r="A152" s="36"/>
      <c r="B152" s="37"/>
      <c r="C152" s="202" t="s">
        <v>287</v>
      </c>
      <c r="D152" s="202" t="s">
        <v>137</v>
      </c>
      <c r="E152" s="203" t="s">
        <v>522</v>
      </c>
      <c r="F152" s="204" t="s">
        <v>523</v>
      </c>
      <c r="G152" s="205" t="s">
        <v>140</v>
      </c>
      <c r="H152" s="206">
        <v>68</v>
      </c>
      <c r="I152" s="207"/>
      <c r="J152" s="208">
        <f>ROUND(I152*H152,2)</f>
        <v>0</v>
      </c>
      <c r="K152" s="204" t="s">
        <v>141</v>
      </c>
      <c r="L152" s="42"/>
      <c r="M152" s="209" t="s">
        <v>19</v>
      </c>
      <c r="N152" s="210" t="s">
        <v>45</v>
      </c>
      <c r="O152" s="82"/>
      <c r="P152" s="211">
        <f>O152*H152</f>
        <v>0</v>
      </c>
      <c r="Q152" s="211">
        <v>0.056000000000000001</v>
      </c>
      <c r="R152" s="211">
        <f>Q152*H152</f>
        <v>3.8080000000000003</v>
      </c>
      <c r="S152" s="211">
        <v>0</v>
      </c>
      <c r="T152" s="212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13" t="s">
        <v>89</v>
      </c>
      <c r="AT152" s="213" t="s">
        <v>137</v>
      </c>
      <c r="AU152" s="213" t="s">
        <v>83</v>
      </c>
      <c r="AY152" s="15" t="s">
        <v>135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5" t="s">
        <v>79</v>
      </c>
      <c r="BK152" s="214">
        <f>ROUND(I152*H152,2)</f>
        <v>0</v>
      </c>
      <c r="BL152" s="15" t="s">
        <v>89</v>
      </c>
      <c r="BM152" s="213" t="s">
        <v>524</v>
      </c>
    </row>
    <row r="153" s="2" customFormat="1">
      <c r="A153" s="36"/>
      <c r="B153" s="37"/>
      <c r="C153" s="38"/>
      <c r="D153" s="215" t="s">
        <v>143</v>
      </c>
      <c r="E153" s="38"/>
      <c r="F153" s="216" t="s">
        <v>525</v>
      </c>
      <c r="G153" s="38"/>
      <c r="H153" s="38"/>
      <c r="I153" s="217"/>
      <c r="J153" s="38"/>
      <c r="K153" s="38"/>
      <c r="L153" s="42"/>
      <c r="M153" s="218"/>
      <c r="N153" s="219"/>
      <c r="O153" s="82"/>
      <c r="P153" s="82"/>
      <c r="Q153" s="82"/>
      <c r="R153" s="82"/>
      <c r="S153" s="82"/>
      <c r="T153" s="83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143</v>
      </c>
      <c r="AU153" s="15" t="s">
        <v>83</v>
      </c>
    </row>
    <row r="154" s="13" customFormat="1">
      <c r="A154" s="13"/>
      <c r="B154" s="220"/>
      <c r="C154" s="221"/>
      <c r="D154" s="222" t="s">
        <v>145</v>
      </c>
      <c r="E154" s="223" t="s">
        <v>19</v>
      </c>
      <c r="F154" s="224" t="s">
        <v>526</v>
      </c>
      <c r="G154" s="221"/>
      <c r="H154" s="225">
        <v>34</v>
      </c>
      <c r="I154" s="226"/>
      <c r="J154" s="221"/>
      <c r="K154" s="221"/>
      <c r="L154" s="227"/>
      <c r="M154" s="228"/>
      <c r="N154" s="229"/>
      <c r="O154" s="229"/>
      <c r="P154" s="229"/>
      <c r="Q154" s="229"/>
      <c r="R154" s="229"/>
      <c r="S154" s="229"/>
      <c r="T154" s="23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1" t="s">
        <v>145</v>
      </c>
      <c r="AU154" s="231" t="s">
        <v>83</v>
      </c>
      <c r="AV154" s="13" t="s">
        <v>83</v>
      </c>
      <c r="AW154" s="13" t="s">
        <v>35</v>
      </c>
      <c r="AX154" s="13" t="s">
        <v>74</v>
      </c>
      <c r="AY154" s="231" t="s">
        <v>135</v>
      </c>
    </row>
    <row r="155" s="13" customFormat="1">
      <c r="A155" s="13"/>
      <c r="B155" s="220"/>
      <c r="C155" s="221"/>
      <c r="D155" s="222" t="s">
        <v>145</v>
      </c>
      <c r="E155" s="223" t="s">
        <v>19</v>
      </c>
      <c r="F155" s="224" t="s">
        <v>527</v>
      </c>
      <c r="G155" s="221"/>
      <c r="H155" s="225">
        <v>34</v>
      </c>
      <c r="I155" s="226"/>
      <c r="J155" s="221"/>
      <c r="K155" s="221"/>
      <c r="L155" s="227"/>
      <c r="M155" s="228"/>
      <c r="N155" s="229"/>
      <c r="O155" s="229"/>
      <c r="P155" s="229"/>
      <c r="Q155" s="229"/>
      <c r="R155" s="229"/>
      <c r="S155" s="229"/>
      <c r="T155" s="23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1" t="s">
        <v>145</v>
      </c>
      <c r="AU155" s="231" t="s">
        <v>83</v>
      </c>
      <c r="AV155" s="13" t="s">
        <v>83</v>
      </c>
      <c r="AW155" s="13" t="s">
        <v>35</v>
      </c>
      <c r="AX155" s="13" t="s">
        <v>74</v>
      </c>
      <c r="AY155" s="231" t="s">
        <v>135</v>
      </c>
    </row>
    <row r="156" s="2" customFormat="1" ht="44.25" customHeight="1">
      <c r="A156" s="36"/>
      <c r="B156" s="37"/>
      <c r="C156" s="202" t="s">
        <v>292</v>
      </c>
      <c r="D156" s="202" t="s">
        <v>137</v>
      </c>
      <c r="E156" s="203" t="s">
        <v>528</v>
      </c>
      <c r="F156" s="204" t="s">
        <v>529</v>
      </c>
      <c r="G156" s="205" t="s">
        <v>140</v>
      </c>
      <c r="H156" s="206">
        <v>74.688000000000002</v>
      </c>
      <c r="I156" s="207"/>
      <c r="J156" s="208">
        <f>ROUND(I156*H156,2)</f>
        <v>0</v>
      </c>
      <c r="K156" s="204" t="s">
        <v>141</v>
      </c>
      <c r="L156" s="42"/>
      <c r="M156" s="209" t="s">
        <v>19</v>
      </c>
      <c r="N156" s="210" t="s">
        <v>45</v>
      </c>
      <c r="O156" s="82"/>
      <c r="P156" s="211">
        <f>O156*H156</f>
        <v>0</v>
      </c>
      <c r="Q156" s="211">
        <v>0.018380000000000001</v>
      </c>
      <c r="R156" s="211">
        <f>Q156*H156</f>
        <v>1.37276544</v>
      </c>
      <c r="S156" s="211">
        <v>0</v>
      </c>
      <c r="T156" s="212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13" t="s">
        <v>89</v>
      </c>
      <c r="AT156" s="213" t="s">
        <v>137</v>
      </c>
      <c r="AU156" s="213" t="s">
        <v>83</v>
      </c>
      <c r="AY156" s="15" t="s">
        <v>135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5" t="s">
        <v>79</v>
      </c>
      <c r="BK156" s="214">
        <f>ROUND(I156*H156,2)</f>
        <v>0</v>
      </c>
      <c r="BL156" s="15" t="s">
        <v>89</v>
      </c>
      <c r="BM156" s="213" t="s">
        <v>530</v>
      </c>
    </row>
    <row r="157" s="2" customFormat="1">
      <c r="A157" s="36"/>
      <c r="B157" s="37"/>
      <c r="C157" s="38"/>
      <c r="D157" s="215" t="s">
        <v>143</v>
      </c>
      <c r="E157" s="38"/>
      <c r="F157" s="216" t="s">
        <v>531</v>
      </c>
      <c r="G157" s="38"/>
      <c r="H157" s="38"/>
      <c r="I157" s="217"/>
      <c r="J157" s="38"/>
      <c r="K157" s="38"/>
      <c r="L157" s="42"/>
      <c r="M157" s="218"/>
      <c r="N157" s="219"/>
      <c r="O157" s="82"/>
      <c r="P157" s="82"/>
      <c r="Q157" s="82"/>
      <c r="R157" s="82"/>
      <c r="S157" s="82"/>
      <c r="T157" s="83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143</v>
      </c>
      <c r="AU157" s="15" t="s">
        <v>83</v>
      </c>
    </row>
    <row r="158" s="13" customFormat="1">
      <c r="A158" s="13"/>
      <c r="B158" s="220"/>
      <c r="C158" s="221"/>
      <c r="D158" s="222" t="s">
        <v>145</v>
      </c>
      <c r="E158" s="223" t="s">
        <v>19</v>
      </c>
      <c r="F158" s="224" t="s">
        <v>532</v>
      </c>
      <c r="G158" s="221"/>
      <c r="H158" s="225">
        <v>23.613</v>
      </c>
      <c r="I158" s="226"/>
      <c r="J158" s="221"/>
      <c r="K158" s="221"/>
      <c r="L158" s="227"/>
      <c r="M158" s="228"/>
      <c r="N158" s="229"/>
      <c r="O158" s="229"/>
      <c r="P158" s="229"/>
      <c r="Q158" s="229"/>
      <c r="R158" s="229"/>
      <c r="S158" s="229"/>
      <c r="T158" s="23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1" t="s">
        <v>145</v>
      </c>
      <c r="AU158" s="231" t="s">
        <v>83</v>
      </c>
      <c r="AV158" s="13" t="s">
        <v>83</v>
      </c>
      <c r="AW158" s="13" t="s">
        <v>35</v>
      </c>
      <c r="AX158" s="13" t="s">
        <v>74</v>
      </c>
      <c r="AY158" s="231" t="s">
        <v>135</v>
      </c>
    </row>
    <row r="159" s="13" customFormat="1">
      <c r="A159" s="13"/>
      <c r="B159" s="220"/>
      <c r="C159" s="221"/>
      <c r="D159" s="222" t="s">
        <v>145</v>
      </c>
      <c r="E159" s="223" t="s">
        <v>19</v>
      </c>
      <c r="F159" s="224" t="s">
        <v>533</v>
      </c>
      <c r="G159" s="221"/>
      <c r="H159" s="225">
        <v>15.6</v>
      </c>
      <c r="I159" s="226"/>
      <c r="J159" s="221"/>
      <c r="K159" s="221"/>
      <c r="L159" s="227"/>
      <c r="M159" s="228"/>
      <c r="N159" s="229"/>
      <c r="O159" s="229"/>
      <c r="P159" s="229"/>
      <c r="Q159" s="229"/>
      <c r="R159" s="229"/>
      <c r="S159" s="229"/>
      <c r="T159" s="23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1" t="s">
        <v>145</v>
      </c>
      <c r="AU159" s="231" t="s">
        <v>83</v>
      </c>
      <c r="AV159" s="13" t="s">
        <v>83</v>
      </c>
      <c r="AW159" s="13" t="s">
        <v>35</v>
      </c>
      <c r="AX159" s="13" t="s">
        <v>74</v>
      </c>
      <c r="AY159" s="231" t="s">
        <v>135</v>
      </c>
    </row>
    <row r="160" s="13" customFormat="1">
      <c r="A160" s="13"/>
      <c r="B160" s="220"/>
      <c r="C160" s="221"/>
      <c r="D160" s="222" t="s">
        <v>145</v>
      </c>
      <c r="E160" s="223" t="s">
        <v>19</v>
      </c>
      <c r="F160" s="224" t="s">
        <v>521</v>
      </c>
      <c r="G160" s="221"/>
      <c r="H160" s="225">
        <v>35.475000000000001</v>
      </c>
      <c r="I160" s="226"/>
      <c r="J160" s="221"/>
      <c r="K160" s="221"/>
      <c r="L160" s="227"/>
      <c r="M160" s="228"/>
      <c r="N160" s="229"/>
      <c r="O160" s="229"/>
      <c r="P160" s="229"/>
      <c r="Q160" s="229"/>
      <c r="R160" s="229"/>
      <c r="S160" s="229"/>
      <c r="T160" s="23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1" t="s">
        <v>145</v>
      </c>
      <c r="AU160" s="231" t="s">
        <v>83</v>
      </c>
      <c r="AV160" s="13" t="s">
        <v>83</v>
      </c>
      <c r="AW160" s="13" t="s">
        <v>35</v>
      </c>
      <c r="AX160" s="13" t="s">
        <v>74</v>
      </c>
      <c r="AY160" s="231" t="s">
        <v>135</v>
      </c>
    </row>
    <row r="161" s="2" customFormat="1" ht="37.8" customHeight="1">
      <c r="A161" s="36"/>
      <c r="B161" s="37"/>
      <c r="C161" s="202" t="s">
        <v>298</v>
      </c>
      <c r="D161" s="202" t="s">
        <v>137</v>
      </c>
      <c r="E161" s="203" t="s">
        <v>534</v>
      </c>
      <c r="F161" s="204" t="s">
        <v>535</v>
      </c>
      <c r="G161" s="205" t="s">
        <v>140</v>
      </c>
      <c r="H161" s="206">
        <v>163.38800000000001</v>
      </c>
      <c r="I161" s="207"/>
      <c r="J161" s="208">
        <f>ROUND(I161*H161,2)</f>
        <v>0</v>
      </c>
      <c r="K161" s="204" t="s">
        <v>141</v>
      </c>
      <c r="L161" s="42"/>
      <c r="M161" s="209" t="s">
        <v>19</v>
      </c>
      <c r="N161" s="210" t="s">
        <v>45</v>
      </c>
      <c r="O161" s="82"/>
      <c r="P161" s="211">
        <f>O161*H161</f>
        <v>0</v>
      </c>
      <c r="Q161" s="211">
        <v>0.012</v>
      </c>
      <c r="R161" s="211">
        <f>Q161*H161</f>
        <v>1.9606560000000002</v>
      </c>
      <c r="S161" s="211">
        <v>0</v>
      </c>
      <c r="T161" s="212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13" t="s">
        <v>89</v>
      </c>
      <c r="AT161" s="213" t="s">
        <v>137</v>
      </c>
      <c r="AU161" s="213" t="s">
        <v>83</v>
      </c>
      <c r="AY161" s="15" t="s">
        <v>135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5" t="s">
        <v>79</v>
      </c>
      <c r="BK161" s="214">
        <f>ROUND(I161*H161,2)</f>
        <v>0</v>
      </c>
      <c r="BL161" s="15" t="s">
        <v>89</v>
      </c>
      <c r="BM161" s="213" t="s">
        <v>536</v>
      </c>
    </row>
    <row r="162" s="2" customFormat="1">
      <c r="A162" s="36"/>
      <c r="B162" s="37"/>
      <c r="C162" s="38"/>
      <c r="D162" s="215" t="s">
        <v>143</v>
      </c>
      <c r="E162" s="38"/>
      <c r="F162" s="216" t="s">
        <v>537</v>
      </c>
      <c r="G162" s="38"/>
      <c r="H162" s="38"/>
      <c r="I162" s="217"/>
      <c r="J162" s="38"/>
      <c r="K162" s="38"/>
      <c r="L162" s="42"/>
      <c r="M162" s="218"/>
      <c r="N162" s="219"/>
      <c r="O162" s="82"/>
      <c r="P162" s="82"/>
      <c r="Q162" s="82"/>
      <c r="R162" s="82"/>
      <c r="S162" s="82"/>
      <c r="T162" s="83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143</v>
      </c>
      <c r="AU162" s="15" t="s">
        <v>83</v>
      </c>
    </row>
    <row r="163" s="13" customFormat="1">
      <c r="A163" s="13"/>
      <c r="B163" s="220"/>
      <c r="C163" s="221"/>
      <c r="D163" s="222" t="s">
        <v>145</v>
      </c>
      <c r="E163" s="223" t="s">
        <v>19</v>
      </c>
      <c r="F163" s="224" t="s">
        <v>538</v>
      </c>
      <c r="G163" s="221"/>
      <c r="H163" s="225">
        <v>98.388000000000005</v>
      </c>
      <c r="I163" s="226"/>
      <c r="J163" s="221"/>
      <c r="K163" s="221"/>
      <c r="L163" s="227"/>
      <c r="M163" s="228"/>
      <c r="N163" s="229"/>
      <c r="O163" s="229"/>
      <c r="P163" s="229"/>
      <c r="Q163" s="229"/>
      <c r="R163" s="229"/>
      <c r="S163" s="229"/>
      <c r="T163" s="23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1" t="s">
        <v>145</v>
      </c>
      <c r="AU163" s="231" t="s">
        <v>83</v>
      </c>
      <c r="AV163" s="13" t="s">
        <v>83</v>
      </c>
      <c r="AW163" s="13" t="s">
        <v>35</v>
      </c>
      <c r="AX163" s="13" t="s">
        <v>74</v>
      </c>
      <c r="AY163" s="231" t="s">
        <v>135</v>
      </c>
    </row>
    <row r="164" s="13" customFormat="1">
      <c r="A164" s="13"/>
      <c r="B164" s="220"/>
      <c r="C164" s="221"/>
      <c r="D164" s="222" t="s">
        <v>145</v>
      </c>
      <c r="E164" s="223" t="s">
        <v>19</v>
      </c>
      <c r="F164" s="224" t="s">
        <v>539</v>
      </c>
      <c r="G164" s="221"/>
      <c r="H164" s="225">
        <v>65</v>
      </c>
      <c r="I164" s="226"/>
      <c r="J164" s="221"/>
      <c r="K164" s="221"/>
      <c r="L164" s="227"/>
      <c r="M164" s="228"/>
      <c r="N164" s="229"/>
      <c r="O164" s="229"/>
      <c r="P164" s="229"/>
      <c r="Q164" s="229"/>
      <c r="R164" s="229"/>
      <c r="S164" s="229"/>
      <c r="T164" s="23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1" t="s">
        <v>145</v>
      </c>
      <c r="AU164" s="231" t="s">
        <v>83</v>
      </c>
      <c r="AV164" s="13" t="s">
        <v>83</v>
      </c>
      <c r="AW164" s="13" t="s">
        <v>35</v>
      </c>
      <c r="AX164" s="13" t="s">
        <v>74</v>
      </c>
      <c r="AY164" s="231" t="s">
        <v>135</v>
      </c>
    </row>
    <row r="165" s="2" customFormat="1" ht="24.15" customHeight="1">
      <c r="A165" s="36"/>
      <c r="B165" s="37"/>
      <c r="C165" s="202" t="s">
        <v>7</v>
      </c>
      <c r="D165" s="202" t="s">
        <v>137</v>
      </c>
      <c r="E165" s="203" t="s">
        <v>540</v>
      </c>
      <c r="F165" s="204" t="s">
        <v>541</v>
      </c>
      <c r="G165" s="205" t="s">
        <v>140</v>
      </c>
      <c r="H165" s="206">
        <v>77.099999999999994</v>
      </c>
      <c r="I165" s="207"/>
      <c r="J165" s="208">
        <f>ROUND(I165*H165,2)</f>
        <v>0</v>
      </c>
      <c r="K165" s="204" t="s">
        <v>141</v>
      </c>
      <c r="L165" s="42"/>
      <c r="M165" s="209" t="s">
        <v>19</v>
      </c>
      <c r="N165" s="210" t="s">
        <v>45</v>
      </c>
      <c r="O165" s="82"/>
      <c r="P165" s="211">
        <f>O165*H165</f>
        <v>0</v>
      </c>
      <c r="Q165" s="211">
        <v>0.041529999999999997</v>
      </c>
      <c r="R165" s="211">
        <f>Q165*H165</f>
        <v>3.2019629999999997</v>
      </c>
      <c r="S165" s="211">
        <v>0</v>
      </c>
      <c r="T165" s="212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13" t="s">
        <v>89</v>
      </c>
      <c r="AT165" s="213" t="s">
        <v>137</v>
      </c>
      <c r="AU165" s="213" t="s">
        <v>83</v>
      </c>
      <c r="AY165" s="15" t="s">
        <v>135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5" t="s">
        <v>79</v>
      </c>
      <c r="BK165" s="214">
        <f>ROUND(I165*H165,2)</f>
        <v>0</v>
      </c>
      <c r="BL165" s="15" t="s">
        <v>89</v>
      </c>
      <c r="BM165" s="213" t="s">
        <v>542</v>
      </c>
    </row>
    <row r="166" s="2" customFormat="1">
      <c r="A166" s="36"/>
      <c r="B166" s="37"/>
      <c r="C166" s="38"/>
      <c r="D166" s="215" t="s">
        <v>143</v>
      </c>
      <c r="E166" s="38"/>
      <c r="F166" s="216" t="s">
        <v>543</v>
      </c>
      <c r="G166" s="38"/>
      <c r="H166" s="38"/>
      <c r="I166" s="217"/>
      <c r="J166" s="38"/>
      <c r="K166" s="38"/>
      <c r="L166" s="42"/>
      <c r="M166" s="218"/>
      <c r="N166" s="219"/>
      <c r="O166" s="82"/>
      <c r="P166" s="82"/>
      <c r="Q166" s="82"/>
      <c r="R166" s="82"/>
      <c r="S166" s="82"/>
      <c r="T166" s="83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143</v>
      </c>
      <c r="AU166" s="15" t="s">
        <v>83</v>
      </c>
    </row>
    <row r="167" s="13" customFormat="1">
      <c r="A167" s="13"/>
      <c r="B167" s="220"/>
      <c r="C167" s="221"/>
      <c r="D167" s="222" t="s">
        <v>145</v>
      </c>
      <c r="E167" s="223" t="s">
        <v>19</v>
      </c>
      <c r="F167" s="224" t="s">
        <v>544</v>
      </c>
      <c r="G167" s="221"/>
      <c r="H167" s="225">
        <v>77.099999999999994</v>
      </c>
      <c r="I167" s="226"/>
      <c r="J167" s="221"/>
      <c r="K167" s="221"/>
      <c r="L167" s="227"/>
      <c r="M167" s="228"/>
      <c r="N167" s="229"/>
      <c r="O167" s="229"/>
      <c r="P167" s="229"/>
      <c r="Q167" s="229"/>
      <c r="R167" s="229"/>
      <c r="S167" s="229"/>
      <c r="T167" s="23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1" t="s">
        <v>145</v>
      </c>
      <c r="AU167" s="231" t="s">
        <v>83</v>
      </c>
      <c r="AV167" s="13" t="s">
        <v>83</v>
      </c>
      <c r="AW167" s="13" t="s">
        <v>35</v>
      </c>
      <c r="AX167" s="13" t="s">
        <v>79</v>
      </c>
      <c r="AY167" s="231" t="s">
        <v>135</v>
      </c>
    </row>
    <row r="168" s="2" customFormat="1" ht="33" customHeight="1">
      <c r="A168" s="36"/>
      <c r="B168" s="37"/>
      <c r="C168" s="202" t="s">
        <v>307</v>
      </c>
      <c r="D168" s="202" t="s">
        <v>137</v>
      </c>
      <c r="E168" s="203" t="s">
        <v>545</v>
      </c>
      <c r="F168" s="204" t="s">
        <v>546</v>
      </c>
      <c r="G168" s="205" t="s">
        <v>140</v>
      </c>
      <c r="H168" s="206">
        <v>163.38800000000001</v>
      </c>
      <c r="I168" s="207"/>
      <c r="J168" s="208">
        <f>ROUND(I168*H168,2)</f>
        <v>0</v>
      </c>
      <c r="K168" s="204" t="s">
        <v>141</v>
      </c>
      <c r="L168" s="42"/>
      <c r="M168" s="209" t="s">
        <v>19</v>
      </c>
      <c r="N168" s="210" t="s">
        <v>45</v>
      </c>
      <c r="O168" s="82"/>
      <c r="P168" s="211">
        <f>O168*H168</f>
        <v>0</v>
      </c>
      <c r="Q168" s="211">
        <v>0.016199999999999999</v>
      </c>
      <c r="R168" s="211">
        <f>Q168*H168</f>
        <v>2.6468856000000001</v>
      </c>
      <c r="S168" s="211">
        <v>0</v>
      </c>
      <c r="T168" s="212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13" t="s">
        <v>89</v>
      </c>
      <c r="AT168" s="213" t="s">
        <v>137</v>
      </c>
      <c r="AU168" s="213" t="s">
        <v>83</v>
      </c>
      <c r="AY168" s="15" t="s">
        <v>135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5" t="s">
        <v>79</v>
      </c>
      <c r="BK168" s="214">
        <f>ROUND(I168*H168,2)</f>
        <v>0</v>
      </c>
      <c r="BL168" s="15" t="s">
        <v>89</v>
      </c>
      <c r="BM168" s="213" t="s">
        <v>547</v>
      </c>
    </row>
    <row r="169" s="2" customFormat="1">
      <c r="A169" s="36"/>
      <c r="B169" s="37"/>
      <c r="C169" s="38"/>
      <c r="D169" s="215" t="s">
        <v>143</v>
      </c>
      <c r="E169" s="38"/>
      <c r="F169" s="216" t="s">
        <v>548</v>
      </c>
      <c r="G169" s="38"/>
      <c r="H169" s="38"/>
      <c r="I169" s="217"/>
      <c r="J169" s="38"/>
      <c r="K169" s="38"/>
      <c r="L169" s="42"/>
      <c r="M169" s="218"/>
      <c r="N169" s="219"/>
      <c r="O169" s="82"/>
      <c r="P169" s="82"/>
      <c r="Q169" s="82"/>
      <c r="R169" s="82"/>
      <c r="S169" s="82"/>
      <c r="T169" s="83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143</v>
      </c>
      <c r="AU169" s="15" t="s">
        <v>83</v>
      </c>
    </row>
    <row r="170" s="13" customFormat="1">
      <c r="A170" s="13"/>
      <c r="B170" s="220"/>
      <c r="C170" s="221"/>
      <c r="D170" s="222" t="s">
        <v>145</v>
      </c>
      <c r="E170" s="223" t="s">
        <v>19</v>
      </c>
      <c r="F170" s="224" t="s">
        <v>538</v>
      </c>
      <c r="G170" s="221"/>
      <c r="H170" s="225">
        <v>98.388000000000005</v>
      </c>
      <c r="I170" s="226"/>
      <c r="J170" s="221"/>
      <c r="K170" s="221"/>
      <c r="L170" s="227"/>
      <c r="M170" s="228"/>
      <c r="N170" s="229"/>
      <c r="O170" s="229"/>
      <c r="P170" s="229"/>
      <c r="Q170" s="229"/>
      <c r="R170" s="229"/>
      <c r="S170" s="229"/>
      <c r="T170" s="23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1" t="s">
        <v>145</v>
      </c>
      <c r="AU170" s="231" t="s">
        <v>83</v>
      </c>
      <c r="AV170" s="13" t="s">
        <v>83</v>
      </c>
      <c r="AW170" s="13" t="s">
        <v>35</v>
      </c>
      <c r="AX170" s="13" t="s">
        <v>74</v>
      </c>
      <c r="AY170" s="231" t="s">
        <v>135</v>
      </c>
    </row>
    <row r="171" s="13" customFormat="1">
      <c r="A171" s="13"/>
      <c r="B171" s="220"/>
      <c r="C171" s="221"/>
      <c r="D171" s="222" t="s">
        <v>145</v>
      </c>
      <c r="E171" s="223" t="s">
        <v>19</v>
      </c>
      <c r="F171" s="224" t="s">
        <v>539</v>
      </c>
      <c r="G171" s="221"/>
      <c r="H171" s="225">
        <v>65</v>
      </c>
      <c r="I171" s="226"/>
      <c r="J171" s="221"/>
      <c r="K171" s="221"/>
      <c r="L171" s="227"/>
      <c r="M171" s="228"/>
      <c r="N171" s="229"/>
      <c r="O171" s="229"/>
      <c r="P171" s="229"/>
      <c r="Q171" s="229"/>
      <c r="R171" s="229"/>
      <c r="S171" s="229"/>
      <c r="T171" s="23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1" t="s">
        <v>145</v>
      </c>
      <c r="AU171" s="231" t="s">
        <v>83</v>
      </c>
      <c r="AV171" s="13" t="s">
        <v>83</v>
      </c>
      <c r="AW171" s="13" t="s">
        <v>35</v>
      </c>
      <c r="AX171" s="13" t="s">
        <v>74</v>
      </c>
      <c r="AY171" s="231" t="s">
        <v>135</v>
      </c>
    </row>
    <row r="172" s="2" customFormat="1" ht="44.25" customHeight="1">
      <c r="A172" s="36"/>
      <c r="B172" s="37"/>
      <c r="C172" s="202" t="s">
        <v>313</v>
      </c>
      <c r="D172" s="202" t="s">
        <v>137</v>
      </c>
      <c r="E172" s="203" t="s">
        <v>549</v>
      </c>
      <c r="F172" s="204" t="s">
        <v>550</v>
      </c>
      <c r="G172" s="205" t="s">
        <v>140</v>
      </c>
      <c r="H172" s="206">
        <v>196.065</v>
      </c>
      <c r="I172" s="207"/>
      <c r="J172" s="208">
        <f>ROUND(I172*H172,2)</f>
        <v>0</v>
      </c>
      <c r="K172" s="204" t="s">
        <v>141</v>
      </c>
      <c r="L172" s="42"/>
      <c r="M172" s="209" t="s">
        <v>19</v>
      </c>
      <c r="N172" s="210" t="s">
        <v>45</v>
      </c>
      <c r="O172" s="82"/>
      <c r="P172" s="211">
        <f>O172*H172</f>
        <v>0</v>
      </c>
      <c r="Q172" s="211">
        <v>0.0057000000000000002</v>
      </c>
      <c r="R172" s="211">
        <f>Q172*H172</f>
        <v>1.1175705</v>
      </c>
      <c r="S172" s="211">
        <v>0</v>
      </c>
      <c r="T172" s="212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13" t="s">
        <v>89</v>
      </c>
      <c r="AT172" s="213" t="s">
        <v>137</v>
      </c>
      <c r="AU172" s="213" t="s">
        <v>83</v>
      </c>
      <c r="AY172" s="15" t="s">
        <v>135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5" t="s">
        <v>79</v>
      </c>
      <c r="BK172" s="214">
        <f>ROUND(I172*H172,2)</f>
        <v>0</v>
      </c>
      <c r="BL172" s="15" t="s">
        <v>89</v>
      </c>
      <c r="BM172" s="213" t="s">
        <v>551</v>
      </c>
    </row>
    <row r="173" s="2" customFormat="1">
      <c r="A173" s="36"/>
      <c r="B173" s="37"/>
      <c r="C173" s="38"/>
      <c r="D173" s="215" t="s">
        <v>143</v>
      </c>
      <c r="E173" s="38"/>
      <c r="F173" s="216" t="s">
        <v>552</v>
      </c>
      <c r="G173" s="38"/>
      <c r="H173" s="38"/>
      <c r="I173" s="217"/>
      <c r="J173" s="38"/>
      <c r="K173" s="38"/>
      <c r="L173" s="42"/>
      <c r="M173" s="218"/>
      <c r="N173" s="219"/>
      <c r="O173" s="82"/>
      <c r="P173" s="82"/>
      <c r="Q173" s="82"/>
      <c r="R173" s="82"/>
      <c r="S173" s="82"/>
      <c r="T173" s="83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143</v>
      </c>
      <c r="AU173" s="15" t="s">
        <v>83</v>
      </c>
    </row>
    <row r="174" s="13" customFormat="1">
      <c r="A174" s="13"/>
      <c r="B174" s="220"/>
      <c r="C174" s="221"/>
      <c r="D174" s="222" t="s">
        <v>145</v>
      </c>
      <c r="E174" s="223" t="s">
        <v>19</v>
      </c>
      <c r="F174" s="224" t="s">
        <v>519</v>
      </c>
      <c r="G174" s="221"/>
      <c r="H174" s="225">
        <v>118.065</v>
      </c>
      <c r="I174" s="226"/>
      <c r="J174" s="221"/>
      <c r="K174" s="221"/>
      <c r="L174" s="227"/>
      <c r="M174" s="228"/>
      <c r="N174" s="229"/>
      <c r="O174" s="229"/>
      <c r="P174" s="229"/>
      <c r="Q174" s="229"/>
      <c r="R174" s="229"/>
      <c r="S174" s="229"/>
      <c r="T174" s="23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1" t="s">
        <v>145</v>
      </c>
      <c r="AU174" s="231" t="s">
        <v>83</v>
      </c>
      <c r="AV174" s="13" t="s">
        <v>83</v>
      </c>
      <c r="AW174" s="13" t="s">
        <v>35</v>
      </c>
      <c r="AX174" s="13" t="s">
        <v>74</v>
      </c>
      <c r="AY174" s="231" t="s">
        <v>135</v>
      </c>
    </row>
    <row r="175" s="13" customFormat="1">
      <c r="A175" s="13"/>
      <c r="B175" s="220"/>
      <c r="C175" s="221"/>
      <c r="D175" s="222" t="s">
        <v>145</v>
      </c>
      <c r="E175" s="223" t="s">
        <v>19</v>
      </c>
      <c r="F175" s="224" t="s">
        <v>520</v>
      </c>
      <c r="G175" s="221"/>
      <c r="H175" s="225">
        <v>78</v>
      </c>
      <c r="I175" s="226"/>
      <c r="J175" s="221"/>
      <c r="K175" s="221"/>
      <c r="L175" s="227"/>
      <c r="M175" s="228"/>
      <c r="N175" s="229"/>
      <c r="O175" s="229"/>
      <c r="P175" s="229"/>
      <c r="Q175" s="229"/>
      <c r="R175" s="229"/>
      <c r="S175" s="229"/>
      <c r="T175" s="23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1" t="s">
        <v>145</v>
      </c>
      <c r="AU175" s="231" t="s">
        <v>83</v>
      </c>
      <c r="AV175" s="13" t="s">
        <v>83</v>
      </c>
      <c r="AW175" s="13" t="s">
        <v>35</v>
      </c>
      <c r="AX175" s="13" t="s">
        <v>74</v>
      </c>
      <c r="AY175" s="231" t="s">
        <v>135</v>
      </c>
    </row>
    <row r="176" s="2" customFormat="1" ht="24.15" customHeight="1">
      <c r="A176" s="36"/>
      <c r="B176" s="37"/>
      <c r="C176" s="202" t="s">
        <v>319</v>
      </c>
      <c r="D176" s="202" t="s">
        <v>137</v>
      </c>
      <c r="E176" s="203" t="s">
        <v>553</v>
      </c>
      <c r="F176" s="204" t="s">
        <v>554</v>
      </c>
      <c r="G176" s="205" t="s">
        <v>140</v>
      </c>
      <c r="H176" s="206">
        <v>163.38800000000001</v>
      </c>
      <c r="I176" s="207"/>
      <c r="J176" s="208">
        <f>ROUND(I176*H176,2)</f>
        <v>0</v>
      </c>
      <c r="K176" s="204" t="s">
        <v>141</v>
      </c>
      <c r="L176" s="42"/>
      <c r="M176" s="209" t="s">
        <v>19</v>
      </c>
      <c r="N176" s="210" t="s">
        <v>45</v>
      </c>
      <c r="O176" s="82"/>
      <c r="P176" s="211">
        <f>O176*H176</f>
        <v>0</v>
      </c>
      <c r="Q176" s="211">
        <v>0.0040000000000000001</v>
      </c>
      <c r="R176" s="211">
        <f>Q176*H176</f>
        <v>0.65355200000000002</v>
      </c>
      <c r="S176" s="211">
        <v>0</v>
      </c>
      <c r="T176" s="212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13" t="s">
        <v>89</v>
      </c>
      <c r="AT176" s="213" t="s">
        <v>137</v>
      </c>
      <c r="AU176" s="213" t="s">
        <v>83</v>
      </c>
      <c r="AY176" s="15" t="s">
        <v>135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5" t="s">
        <v>79</v>
      </c>
      <c r="BK176" s="214">
        <f>ROUND(I176*H176,2)</f>
        <v>0</v>
      </c>
      <c r="BL176" s="15" t="s">
        <v>89</v>
      </c>
      <c r="BM176" s="213" t="s">
        <v>555</v>
      </c>
    </row>
    <row r="177" s="2" customFormat="1">
      <c r="A177" s="36"/>
      <c r="B177" s="37"/>
      <c r="C177" s="38"/>
      <c r="D177" s="215" t="s">
        <v>143</v>
      </c>
      <c r="E177" s="38"/>
      <c r="F177" s="216" t="s">
        <v>556</v>
      </c>
      <c r="G177" s="38"/>
      <c r="H177" s="38"/>
      <c r="I177" s="217"/>
      <c r="J177" s="38"/>
      <c r="K177" s="38"/>
      <c r="L177" s="42"/>
      <c r="M177" s="218"/>
      <c r="N177" s="219"/>
      <c r="O177" s="82"/>
      <c r="P177" s="82"/>
      <c r="Q177" s="82"/>
      <c r="R177" s="82"/>
      <c r="S177" s="82"/>
      <c r="T177" s="83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143</v>
      </c>
      <c r="AU177" s="15" t="s">
        <v>83</v>
      </c>
    </row>
    <row r="178" s="13" customFormat="1">
      <c r="A178" s="13"/>
      <c r="B178" s="220"/>
      <c r="C178" s="221"/>
      <c r="D178" s="222" t="s">
        <v>145</v>
      </c>
      <c r="E178" s="223" t="s">
        <v>19</v>
      </c>
      <c r="F178" s="224" t="s">
        <v>538</v>
      </c>
      <c r="G178" s="221"/>
      <c r="H178" s="225">
        <v>98.388000000000005</v>
      </c>
      <c r="I178" s="226"/>
      <c r="J178" s="221"/>
      <c r="K178" s="221"/>
      <c r="L178" s="227"/>
      <c r="M178" s="228"/>
      <c r="N178" s="229"/>
      <c r="O178" s="229"/>
      <c r="P178" s="229"/>
      <c r="Q178" s="229"/>
      <c r="R178" s="229"/>
      <c r="S178" s="229"/>
      <c r="T178" s="23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1" t="s">
        <v>145</v>
      </c>
      <c r="AU178" s="231" t="s">
        <v>83</v>
      </c>
      <c r="AV178" s="13" t="s">
        <v>83</v>
      </c>
      <c r="AW178" s="13" t="s">
        <v>35</v>
      </c>
      <c r="AX178" s="13" t="s">
        <v>74</v>
      </c>
      <c r="AY178" s="231" t="s">
        <v>135</v>
      </c>
    </row>
    <row r="179" s="13" customFormat="1">
      <c r="A179" s="13"/>
      <c r="B179" s="220"/>
      <c r="C179" s="221"/>
      <c r="D179" s="222" t="s">
        <v>145</v>
      </c>
      <c r="E179" s="223" t="s">
        <v>19</v>
      </c>
      <c r="F179" s="224" t="s">
        <v>539</v>
      </c>
      <c r="G179" s="221"/>
      <c r="H179" s="225">
        <v>65</v>
      </c>
      <c r="I179" s="226"/>
      <c r="J179" s="221"/>
      <c r="K179" s="221"/>
      <c r="L179" s="227"/>
      <c r="M179" s="228"/>
      <c r="N179" s="229"/>
      <c r="O179" s="229"/>
      <c r="P179" s="229"/>
      <c r="Q179" s="229"/>
      <c r="R179" s="229"/>
      <c r="S179" s="229"/>
      <c r="T179" s="23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1" t="s">
        <v>145</v>
      </c>
      <c r="AU179" s="231" t="s">
        <v>83</v>
      </c>
      <c r="AV179" s="13" t="s">
        <v>83</v>
      </c>
      <c r="AW179" s="13" t="s">
        <v>35</v>
      </c>
      <c r="AX179" s="13" t="s">
        <v>74</v>
      </c>
      <c r="AY179" s="231" t="s">
        <v>135</v>
      </c>
    </row>
    <row r="180" s="2" customFormat="1" ht="33" customHeight="1">
      <c r="A180" s="36"/>
      <c r="B180" s="37"/>
      <c r="C180" s="202" t="s">
        <v>324</v>
      </c>
      <c r="D180" s="202" t="s">
        <v>137</v>
      </c>
      <c r="E180" s="203" t="s">
        <v>557</v>
      </c>
      <c r="F180" s="204" t="s">
        <v>558</v>
      </c>
      <c r="G180" s="205" t="s">
        <v>163</v>
      </c>
      <c r="H180" s="206">
        <v>9.9480000000000004</v>
      </c>
      <c r="I180" s="207"/>
      <c r="J180" s="208">
        <f>ROUND(I180*H180,2)</f>
        <v>0</v>
      </c>
      <c r="K180" s="204" t="s">
        <v>141</v>
      </c>
      <c r="L180" s="42"/>
      <c r="M180" s="209" t="s">
        <v>19</v>
      </c>
      <c r="N180" s="210" t="s">
        <v>45</v>
      </c>
      <c r="O180" s="82"/>
      <c r="P180" s="211">
        <f>O180*H180</f>
        <v>0</v>
      </c>
      <c r="Q180" s="211">
        <v>2.5018699999999998</v>
      </c>
      <c r="R180" s="211">
        <f>Q180*H180</f>
        <v>24.888602759999998</v>
      </c>
      <c r="S180" s="211">
        <v>0</v>
      </c>
      <c r="T180" s="212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13" t="s">
        <v>89</v>
      </c>
      <c r="AT180" s="213" t="s">
        <v>137</v>
      </c>
      <c r="AU180" s="213" t="s">
        <v>83</v>
      </c>
      <c r="AY180" s="15" t="s">
        <v>135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5" t="s">
        <v>79</v>
      </c>
      <c r="BK180" s="214">
        <f>ROUND(I180*H180,2)</f>
        <v>0</v>
      </c>
      <c r="BL180" s="15" t="s">
        <v>89</v>
      </c>
      <c r="BM180" s="213" t="s">
        <v>559</v>
      </c>
    </row>
    <row r="181" s="2" customFormat="1">
      <c r="A181" s="36"/>
      <c r="B181" s="37"/>
      <c r="C181" s="38"/>
      <c r="D181" s="215" t="s">
        <v>143</v>
      </c>
      <c r="E181" s="38"/>
      <c r="F181" s="216" t="s">
        <v>560</v>
      </c>
      <c r="G181" s="38"/>
      <c r="H181" s="38"/>
      <c r="I181" s="217"/>
      <c r="J181" s="38"/>
      <c r="K181" s="38"/>
      <c r="L181" s="42"/>
      <c r="M181" s="218"/>
      <c r="N181" s="219"/>
      <c r="O181" s="82"/>
      <c r="P181" s="82"/>
      <c r="Q181" s="82"/>
      <c r="R181" s="82"/>
      <c r="S181" s="82"/>
      <c r="T181" s="83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143</v>
      </c>
      <c r="AU181" s="15" t="s">
        <v>83</v>
      </c>
    </row>
    <row r="182" s="13" customFormat="1">
      <c r="A182" s="13"/>
      <c r="B182" s="220"/>
      <c r="C182" s="221"/>
      <c r="D182" s="222" t="s">
        <v>145</v>
      </c>
      <c r="E182" s="223" t="s">
        <v>19</v>
      </c>
      <c r="F182" s="224" t="s">
        <v>561</v>
      </c>
      <c r="G182" s="221"/>
      <c r="H182" s="225">
        <v>9.9480000000000004</v>
      </c>
      <c r="I182" s="226"/>
      <c r="J182" s="221"/>
      <c r="K182" s="221"/>
      <c r="L182" s="227"/>
      <c r="M182" s="228"/>
      <c r="N182" s="229"/>
      <c r="O182" s="229"/>
      <c r="P182" s="229"/>
      <c r="Q182" s="229"/>
      <c r="R182" s="229"/>
      <c r="S182" s="229"/>
      <c r="T182" s="23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1" t="s">
        <v>145</v>
      </c>
      <c r="AU182" s="231" t="s">
        <v>83</v>
      </c>
      <c r="AV182" s="13" t="s">
        <v>83</v>
      </c>
      <c r="AW182" s="13" t="s">
        <v>35</v>
      </c>
      <c r="AX182" s="13" t="s">
        <v>79</v>
      </c>
      <c r="AY182" s="231" t="s">
        <v>135</v>
      </c>
    </row>
    <row r="183" s="2" customFormat="1" ht="33" customHeight="1">
      <c r="A183" s="36"/>
      <c r="B183" s="37"/>
      <c r="C183" s="202" t="s">
        <v>330</v>
      </c>
      <c r="D183" s="202" t="s">
        <v>137</v>
      </c>
      <c r="E183" s="203" t="s">
        <v>562</v>
      </c>
      <c r="F183" s="204" t="s">
        <v>563</v>
      </c>
      <c r="G183" s="205" t="s">
        <v>163</v>
      </c>
      <c r="H183" s="206">
        <v>14.212</v>
      </c>
      <c r="I183" s="207"/>
      <c r="J183" s="208">
        <f>ROUND(I183*H183,2)</f>
        <v>0</v>
      </c>
      <c r="K183" s="204" t="s">
        <v>141</v>
      </c>
      <c r="L183" s="42"/>
      <c r="M183" s="209" t="s">
        <v>19</v>
      </c>
      <c r="N183" s="210" t="s">
        <v>45</v>
      </c>
      <c r="O183" s="82"/>
      <c r="P183" s="211">
        <f>O183*H183</f>
        <v>0</v>
      </c>
      <c r="Q183" s="211">
        <v>2.5018699999999998</v>
      </c>
      <c r="R183" s="211">
        <f>Q183*H183</f>
        <v>35.556576439999994</v>
      </c>
      <c r="S183" s="211">
        <v>0</v>
      </c>
      <c r="T183" s="212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13" t="s">
        <v>89</v>
      </c>
      <c r="AT183" s="213" t="s">
        <v>137</v>
      </c>
      <c r="AU183" s="213" t="s">
        <v>83</v>
      </c>
      <c r="AY183" s="15" t="s">
        <v>135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5" t="s">
        <v>79</v>
      </c>
      <c r="BK183" s="214">
        <f>ROUND(I183*H183,2)</f>
        <v>0</v>
      </c>
      <c r="BL183" s="15" t="s">
        <v>89</v>
      </c>
      <c r="BM183" s="213" t="s">
        <v>564</v>
      </c>
    </row>
    <row r="184" s="2" customFormat="1">
      <c r="A184" s="36"/>
      <c r="B184" s="37"/>
      <c r="C184" s="38"/>
      <c r="D184" s="215" t="s">
        <v>143</v>
      </c>
      <c r="E184" s="38"/>
      <c r="F184" s="216" t="s">
        <v>565</v>
      </c>
      <c r="G184" s="38"/>
      <c r="H184" s="38"/>
      <c r="I184" s="217"/>
      <c r="J184" s="38"/>
      <c r="K184" s="38"/>
      <c r="L184" s="42"/>
      <c r="M184" s="218"/>
      <c r="N184" s="219"/>
      <c r="O184" s="82"/>
      <c r="P184" s="82"/>
      <c r="Q184" s="82"/>
      <c r="R184" s="82"/>
      <c r="S184" s="82"/>
      <c r="T184" s="83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143</v>
      </c>
      <c r="AU184" s="15" t="s">
        <v>83</v>
      </c>
    </row>
    <row r="185" s="13" customFormat="1">
      <c r="A185" s="13"/>
      <c r="B185" s="220"/>
      <c r="C185" s="221"/>
      <c r="D185" s="222" t="s">
        <v>145</v>
      </c>
      <c r="E185" s="223" t="s">
        <v>19</v>
      </c>
      <c r="F185" s="224" t="s">
        <v>566</v>
      </c>
      <c r="G185" s="221"/>
      <c r="H185" s="225">
        <v>14.212</v>
      </c>
      <c r="I185" s="226"/>
      <c r="J185" s="221"/>
      <c r="K185" s="221"/>
      <c r="L185" s="227"/>
      <c r="M185" s="228"/>
      <c r="N185" s="229"/>
      <c r="O185" s="229"/>
      <c r="P185" s="229"/>
      <c r="Q185" s="229"/>
      <c r="R185" s="229"/>
      <c r="S185" s="229"/>
      <c r="T185" s="23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1" t="s">
        <v>145</v>
      </c>
      <c r="AU185" s="231" t="s">
        <v>83</v>
      </c>
      <c r="AV185" s="13" t="s">
        <v>83</v>
      </c>
      <c r="AW185" s="13" t="s">
        <v>35</v>
      </c>
      <c r="AX185" s="13" t="s">
        <v>79</v>
      </c>
      <c r="AY185" s="231" t="s">
        <v>135</v>
      </c>
    </row>
    <row r="186" s="2" customFormat="1" ht="21.75" customHeight="1">
      <c r="A186" s="36"/>
      <c r="B186" s="37"/>
      <c r="C186" s="202" t="s">
        <v>336</v>
      </c>
      <c r="D186" s="202" t="s">
        <v>137</v>
      </c>
      <c r="E186" s="203" t="s">
        <v>567</v>
      </c>
      <c r="F186" s="204" t="s">
        <v>568</v>
      </c>
      <c r="G186" s="205" t="s">
        <v>284</v>
      </c>
      <c r="H186" s="206">
        <v>0.47299999999999998</v>
      </c>
      <c r="I186" s="207"/>
      <c r="J186" s="208">
        <f>ROUND(I186*H186,2)</f>
        <v>0</v>
      </c>
      <c r="K186" s="204" t="s">
        <v>141</v>
      </c>
      <c r="L186" s="42"/>
      <c r="M186" s="209" t="s">
        <v>19</v>
      </c>
      <c r="N186" s="210" t="s">
        <v>45</v>
      </c>
      <c r="O186" s="82"/>
      <c r="P186" s="211">
        <f>O186*H186</f>
        <v>0</v>
      </c>
      <c r="Q186" s="211">
        <v>1.06277</v>
      </c>
      <c r="R186" s="211">
        <f>Q186*H186</f>
        <v>0.50269021000000003</v>
      </c>
      <c r="S186" s="211">
        <v>0</v>
      </c>
      <c r="T186" s="212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13" t="s">
        <v>89</v>
      </c>
      <c r="AT186" s="213" t="s">
        <v>137</v>
      </c>
      <c r="AU186" s="213" t="s">
        <v>83</v>
      </c>
      <c r="AY186" s="15" t="s">
        <v>135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5" t="s">
        <v>79</v>
      </c>
      <c r="BK186" s="214">
        <f>ROUND(I186*H186,2)</f>
        <v>0</v>
      </c>
      <c r="BL186" s="15" t="s">
        <v>89</v>
      </c>
      <c r="BM186" s="213" t="s">
        <v>569</v>
      </c>
    </row>
    <row r="187" s="2" customFormat="1">
      <c r="A187" s="36"/>
      <c r="B187" s="37"/>
      <c r="C187" s="38"/>
      <c r="D187" s="215" t="s">
        <v>143</v>
      </c>
      <c r="E187" s="38"/>
      <c r="F187" s="216" t="s">
        <v>570</v>
      </c>
      <c r="G187" s="38"/>
      <c r="H187" s="38"/>
      <c r="I187" s="217"/>
      <c r="J187" s="38"/>
      <c r="K187" s="38"/>
      <c r="L187" s="42"/>
      <c r="M187" s="218"/>
      <c r="N187" s="219"/>
      <c r="O187" s="82"/>
      <c r="P187" s="82"/>
      <c r="Q187" s="82"/>
      <c r="R187" s="82"/>
      <c r="S187" s="82"/>
      <c r="T187" s="83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143</v>
      </c>
      <c r="AU187" s="15" t="s">
        <v>83</v>
      </c>
    </row>
    <row r="188" s="13" customFormat="1">
      <c r="A188" s="13"/>
      <c r="B188" s="220"/>
      <c r="C188" s="221"/>
      <c r="D188" s="222" t="s">
        <v>145</v>
      </c>
      <c r="E188" s="223" t="s">
        <v>19</v>
      </c>
      <c r="F188" s="224" t="s">
        <v>571</v>
      </c>
      <c r="G188" s="221"/>
      <c r="H188" s="225">
        <v>142.12000000000001</v>
      </c>
      <c r="I188" s="226"/>
      <c r="J188" s="221"/>
      <c r="K188" s="221"/>
      <c r="L188" s="227"/>
      <c r="M188" s="228"/>
      <c r="N188" s="229"/>
      <c r="O188" s="229"/>
      <c r="P188" s="229"/>
      <c r="Q188" s="229"/>
      <c r="R188" s="229"/>
      <c r="S188" s="229"/>
      <c r="T188" s="23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1" t="s">
        <v>145</v>
      </c>
      <c r="AU188" s="231" t="s">
        <v>83</v>
      </c>
      <c r="AV188" s="13" t="s">
        <v>83</v>
      </c>
      <c r="AW188" s="13" t="s">
        <v>35</v>
      </c>
      <c r="AX188" s="13" t="s">
        <v>79</v>
      </c>
      <c r="AY188" s="231" t="s">
        <v>135</v>
      </c>
    </row>
    <row r="189" s="13" customFormat="1">
      <c r="A189" s="13"/>
      <c r="B189" s="220"/>
      <c r="C189" s="221"/>
      <c r="D189" s="222" t="s">
        <v>145</v>
      </c>
      <c r="E189" s="221"/>
      <c r="F189" s="224" t="s">
        <v>572</v>
      </c>
      <c r="G189" s="221"/>
      <c r="H189" s="225">
        <v>0.47299999999999998</v>
      </c>
      <c r="I189" s="226"/>
      <c r="J189" s="221"/>
      <c r="K189" s="221"/>
      <c r="L189" s="227"/>
      <c r="M189" s="228"/>
      <c r="N189" s="229"/>
      <c r="O189" s="229"/>
      <c r="P189" s="229"/>
      <c r="Q189" s="229"/>
      <c r="R189" s="229"/>
      <c r="S189" s="229"/>
      <c r="T189" s="23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1" t="s">
        <v>145</v>
      </c>
      <c r="AU189" s="231" t="s">
        <v>83</v>
      </c>
      <c r="AV189" s="13" t="s">
        <v>83</v>
      </c>
      <c r="AW189" s="13" t="s">
        <v>4</v>
      </c>
      <c r="AX189" s="13" t="s">
        <v>79</v>
      </c>
      <c r="AY189" s="231" t="s">
        <v>135</v>
      </c>
    </row>
    <row r="190" s="2" customFormat="1" ht="24.15" customHeight="1">
      <c r="A190" s="36"/>
      <c r="B190" s="37"/>
      <c r="C190" s="202" t="s">
        <v>341</v>
      </c>
      <c r="D190" s="202" t="s">
        <v>137</v>
      </c>
      <c r="E190" s="203" t="s">
        <v>573</v>
      </c>
      <c r="F190" s="204" t="s">
        <v>574</v>
      </c>
      <c r="G190" s="205" t="s">
        <v>140</v>
      </c>
      <c r="H190" s="206">
        <v>163.43799999999999</v>
      </c>
      <c r="I190" s="207"/>
      <c r="J190" s="208">
        <f>ROUND(I190*H190,2)</f>
        <v>0</v>
      </c>
      <c r="K190" s="204" t="s">
        <v>141</v>
      </c>
      <c r="L190" s="42"/>
      <c r="M190" s="209" t="s">
        <v>19</v>
      </c>
      <c r="N190" s="210" t="s">
        <v>45</v>
      </c>
      <c r="O190" s="82"/>
      <c r="P190" s="211">
        <f>O190*H190</f>
        <v>0</v>
      </c>
      <c r="Q190" s="211">
        <v>0.00033</v>
      </c>
      <c r="R190" s="211">
        <f>Q190*H190</f>
        <v>0.053934539999999996</v>
      </c>
      <c r="S190" s="211">
        <v>0</v>
      </c>
      <c r="T190" s="212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13" t="s">
        <v>89</v>
      </c>
      <c r="AT190" s="213" t="s">
        <v>137</v>
      </c>
      <c r="AU190" s="213" t="s">
        <v>83</v>
      </c>
      <c r="AY190" s="15" t="s">
        <v>135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5" t="s">
        <v>79</v>
      </c>
      <c r="BK190" s="214">
        <f>ROUND(I190*H190,2)</f>
        <v>0</v>
      </c>
      <c r="BL190" s="15" t="s">
        <v>89</v>
      </c>
      <c r="BM190" s="213" t="s">
        <v>575</v>
      </c>
    </row>
    <row r="191" s="2" customFormat="1">
      <c r="A191" s="36"/>
      <c r="B191" s="37"/>
      <c r="C191" s="38"/>
      <c r="D191" s="215" t="s">
        <v>143</v>
      </c>
      <c r="E191" s="38"/>
      <c r="F191" s="216" t="s">
        <v>576</v>
      </c>
      <c r="G191" s="38"/>
      <c r="H191" s="38"/>
      <c r="I191" s="217"/>
      <c r="J191" s="38"/>
      <c r="K191" s="38"/>
      <c r="L191" s="42"/>
      <c r="M191" s="218"/>
      <c r="N191" s="219"/>
      <c r="O191" s="82"/>
      <c r="P191" s="82"/>
      <c r="Q191" s="82"/>
      <c r="R191" s="82"/>
      <c r="S191" s="82"/>
      <c r="T191" s="83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143</v>
      </c>
      <c r="AU191" s="15" t="s">
        <v>83</v>
      </c>
    </row>
    <row r="192" s="13" customFormat="1">
      <c r="A192" s="13"/>
      <c r="B192" s="220"/>
      <c r="C192" s="221"/>
      <c r="D192" s="222" t="s">
        <v>145</v>
      </c>
      <c r="E192" s="223" t="s">
        <v>19</v>
      </c>
      <c r="F192" s="224" t="s">
        <v>577</v>
      </c>
      <c r="G192" s="221"/>
      <c r="H192" s="225">
        <v>142.12000000000001</v>
      </c>
      <c r="I192" s="226"/>
      <c r="J192" s="221"/>
      <c r="K192" s="221"/>
      <c r="L192" s="227"/>
      <c r="M192" s="228"/>
      <c r="N192" s="229"/>
      <c r="O192" s="229"/>
      <c r="P192" s="229"/>
      <c r="Q192" s="229"/>
      <c r="R192" s="229"/>
      <c r="S192" s="229"/>
      <c r="T192" s="23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1" t="s">
        <v>145</v>
      </c>
      <c r="AU192" s="231" t="s">
        <v>83</v>
      </c>
      <c r="AV192" s="13" t="s">
        <v>83</v>
      </c>
      <c r="AW192" s="13" t="s">
        <v>35</v>
      </c>
      <c r="AX192" s="13" t="s">
        <v>79</v>
      </c>
      <c r="AY192" s="231" t="s">
        <v>135</v>
      </c>
    </row>
    <row r="193" s="13" customFormat="1">
      <c r="A193" s="13"/>
      <c r="B193" s="220"/>
      <c r="C193" s="221"/>
      <c r="D193" s="222" t="s">
        <v>145</v>
      </c>
      <c r="E193" s="221"/>
      <c r="F193" s="224" t="s">
        <v>578</v>
      </c>
      <c r="G193" s="221"/>
      <c r="H193" s="225">
        <v>163.43799999999999</v>
      </c>
      <c r="I193" s="226"/>
      <c r="J193" s="221"/>
      <c r="K193" s="221"/>
      <c r="L193" s="227"/>
      <c r="M193" s="228"/>
      <c r="N193" s="229"/>
      <c r="O193" s="229"/>
      <c r="P193" s="229"/>
      <c r="Q193" s="229"/>
      <c r="R193" s="229"/>
      <c r="S193" s="229"/>
      <c r="T193" s="23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1" t="s">
        <v>145</v>
      </c>
      <c r="AU193" s="231" t="s">
        <v>83</v>
      </c>
      <c r="AV193" s="13" t="s">
        <v>83</v>
      </c>
      <c r="AW193" s="13" t="s">
        <v>4</v>
      </c>
      <c r="AX193" s="13" t="s">
        <v>79</v>
      </c>
      <c r="AY193" s="231" t="s">
        <v>135</v>
      </c>
    </row>
    <row r="194" s="2" customFormat="1" ht="37.8" customHeight="1">
      <c r="A194" s="36"/>
      <c r="B194" s="37"/>
      <c r="C194" s="202" t="s">
        <v>348</v>
      </c>
      <c r="D194" s="202" t="s">
        <v>137</v>
      </c>
      <c r="E194" s="203" t="s">
        <v>579</v>
      </c>
      <c r="F194" s="204" t="s">
        <v>580</v>
      </c>
      <c r="G194" s="205" t="s">
        <v>170</v>
      </c>
      <c r="H194" s="206">
        <v>130.71000000000001</v>
      </c>
      <c r="I194" s="207"/>
      <c r="J194" s="208">
        <f>ROUND(I194*H194,2)</f>
        <v>0</v>
      </c>
      <c r="K194" s="204" t="s">
        <v>141</v>
      </c>
      <c r="L194" s="42"/>
      <c r="M194" s="209" t="s">
        <v>19</v>
      </c>
      <c r="N194" s="210" t="s">
        <v>45</v>
      </c>
      <c r="O194" s="82"/>
      <c r="P194" s="211">
        <f>O194*H194</f>
        <v>0</v>
      </c>
      <c r="Q194" s="211">
        <v>2.0000000000000002E-05</v>
      </c>
      <c r="R194" s="211">
        <f>Q194*H194</f>
        <v>0.0026142000000000006</v>
      </c>
      <c r="S194" s="211">
        <v>0</v>
      </c>
      <c r="T194" s="212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13" t="s">
        <v>89</v>
      </c>
      <c r="AT194" s="213" t="s">
        <v>137</v>
      </c>
      <c r="AU194" s="213" t="s">
        <v>83</v>
      </c>
      <c r="AY194" s="15" t="s">
        <v>135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5" t="s">
        <v>79</v>
      </c>
      <c r="BK194" s="214">
        <f>ROUND(I194*H194,2)</f>
        <v>0</v>
      </c>
      <c r="BL194" s="15" t="s">
        <v>89</v>
      </c>
      <c r="BM194" s="213" t="s">
        <v>581</v>
      </c>
    </row>
    <row r="195" s="2" customFormat="1">
      <c r="A195" s="36"/>
      <c r="B195" s="37"/>
      <c r="C195" s="38"/>
      <c r="D195" s="215" t="s">
        <v>143</v>
      </c>
      <c r="E195" s="38"/>
      <c r="F195" s="216" t="s">
        <v>582</v>
      </c>
      <c r="G195" s="38"/>
      <c r="H195" s="38"/>
      <c r="I195" s="217"/>
      <c r="J195" s="38"/>
      <c r="K195" s="38"/>
      <c r="L195" s="42"/>
      <c r="M195" s="218"/>
      <c r="N195" s="219"/>
      <c r="O195" s="82"/>
      <c r="P195" s="82"/>
      <c r="Q195" s="82"/>
      <c r="R195" s="82"/>
      <c r="S195" s="82"/>
      <c r="T195" s="83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143</v>
      </c>
      <c r="AU195" s="15" t="s">
        <v>83</v>
      </c>
    </row>
    <row r="196" s="13" customFormat="1">
      <c r="A196" s="13"/>
      <c r="B196" s="220"/>
      <c r="C196" s="221"/>
      <c r="D196" s="222" t="s">
        <v>145</v>
      </c>
      <c r="E196" s="223" t="s">
        <v>19</v>
      </c>
      <c r="F196" s="224" t="s">
        <v>583</v>
      </c>
      <c r="G196" s="221"/>
      <c r="H196" s="225">
        <v>78.709999999999994</v>
      </c>
      <c r="I196" s="226"/>
      <c r="J196" s="221"/>
      <c r="K196" s="221"/>
      <c r="L196" s="227"/>
      <c r="M196" s="228"/>
      <c r="N196" s="229"/>
      <c r="O196" s="229"/>
      <c r="P196" s="229"/>
      <c r="Q196" s="229"/>
      <c r="R196" s="229"/>
      <c r="S196" s="229"/>
      <c r="T196" s="23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1" t="s">
        <v>145</v>
      </c>
      <c r="AU196" s="231" t="s">
        <v>83</v>
      </c>
      <c r="AV196" s="13" t="s">
        <v>83</v>
      </c>
      <c r="AW196" s="13" t="s">
        <v>35</v>
      </c>
      <c r="AX196" s="13" t="s">
        <v>74</v>
      </c>
      <c r="AY196" s="231" t="s">
        <v>135</v>
      </c>
    </row>
    <row r="197" s="13" customFormat="1">
      <c r="A197" s="13"/>
      <c r="B197" s="220"/>
      <c r="C197" s="221"/>
      <c r="D197" s="222" t="s">
        <v>145</v>
      </c>
      <c r="E197" s="223" t="s">
        <v>19</v>
      </c>
      <c r="F197" s="224" t="s">
        <v>584</v>
      </c>
      <c r="G197" s="221"/>
      <c r="H197" s="225">
        <v>52</v>
      </c>
      <c r="I197" s="226"/>
      <c r="J197" s="221"/>
      <c r="K197" s="221"/>
      <c r="L197" s="227"/>
      <c r="M197" s="228"/>
      <c r="N197" s="229"/>
      <c r="O197" s="229"/>
      <c r="P197" s="229"/>
      <c r="Q197" s="229"/>
      <c r="R197" s="229"/>
      <c r="S197" s="229"/>
      <c r="T197" s="23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1" t="s">
        <v>145</v>
      </c>
      <c r="AU197" s="231" t="s">
        <v>83</v>
      </c>
      <c r="AV197" s="13" t="s">
        <v>83</v>
      </c>
      <c r="AW197" s="13" t="s">
        <v>35</v>
      </c>
      <c r="AX197" s="13" t="s">
        <v>74</v>
      </c>
      <c r="AY197" s="231" t="s">
        <v>135</v>
      </c>
    </row>
    <row r="198" s="2" customFormat="1" ht="37.8" customHeight="1">
      <c r="A198" s="36"/>
      <c r="B198" s="37"/>
      <c r="C198" s="202" t="s">
        <v>357</v>
      </c>
      <c r="D198" s="202" t="s">
        <v>137</v>
      </c>
      <c r="E198" s="203" t="s">
        <v>585</v>
      </c>
      <c r="F198" s="204" t="s">
        <v>586</v>
      </c>
      <c r="G198" s="205" t="s">
        <v>186</v>
      </c>
      <c r="H198" s="206">
        <v>6</v>
      </c>
      <c r="I198" s="207"/>
      <c r="J198" s="208">
        <f>ROUND(I198*H198,2)</f>
        <v>0</v>
      </c>
      <c r="K198" s="204" t="s">
        <v>141</v>
      </c>
      <c r="L198" s="42"/>
      <c r="M198" s="209" t="s">
        <v>19</v>
      </c>
      <c r="N198" s="210" t="s">
        <v>45</v>
      </c>
      <c r="O198" s="82"/>
      <c r="P198" s="211">
        <f>O198*H198</f>
        <v>0</v>
      </c>
      <c r="Q198" s="211">
        <v>0.04684</v>
      </c>
      <c r="R198" s="211">
        <f>Q198*H198</f>
        <v>0.28104000000000001</v>
      </c>
      <c r="S198" s="211">
        <v>0</v>
      </c>
      <c r="T198" s="212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13" t="s">
        <v>89</v>
      </c>
      <c r="AT198" s="213" t="s">
        <v>137</v>
      </c>
      <c r="AU198" s="213" t="s">
        <v>83</v>
      </c>
      <c r="AY198" s="15" t="s">
        <v>135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5" t="s">
        <v>79</v>
      </c>
      <c r="BK198" s="214">
        <f>ROUND(I198*H198,2)</f>
        <v>0</v>
      </c>
      <c r="BL198" s="15" t="s">
        <v>89</v>
      </c>
      <c r="BM198" s="213" t="s">
        <v>587</v>
      </c>
    </row>
    <row r="199" s="2" customFormat="1">
      <c r="A199" s="36"/>
      <c r="B199" s="37"/>
      <c r="C199" s="38"/>
      <c r="D199" s="215" t="s">
        <v>143</v>
      </c>
      <c r="E199" s="38"/>
      <c r="F199" s="216" t="s">
        <v>588</v>
      </c>
      <c r="G199" s="38"/>
      <c r="H199" s="38"/>
      <c r="I199" s="217"/>
      <c r="J199" s="38"/>
      <c r="K199" s="38"/>
      <c r="L199" s="42"/>
      <c r="M199" s="218"/>
      <c r="N199" s="219"/>
      <c r="O199" s="82"/>
      <c r="P199" s="82"/>
      <c r="Q199" s="82"/>
      <c r="R199" s="82"/>
      <c r="S199" s="82"/>
      <c r="T199" s="83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143</v>
      </c>
      <c r="AU199" s="15" t="s">
        <v>83</v>
      </c>
    </row>
    <row r="200" s="2" customFormat="1" ht="24.15" customHeight="1">
      <c r="A200" s="36"/>
      <c r="B200" s="37"/>
      <c r="C200" s="235" t="s">
        <v>364</v>
      </c>
      <c r="D200" s="235" t="s">
        <v>456</v>
      </c>
      <c r="E200" s="236" t="s">
        <v>589</v>
      </c>
      <c r="F200" s="237" t="s">
        <v>590</v>
      </c>
      <c r="G200" s="238" t="s">
        <v>186</v>
      </c>
      <c r="H200" s="239">
        <v>1</v>
      </c>
      <c r="I200" s="240"/>
      <c r="J200" s="241">
        <f>ROUND(I200*H200,2)</f>
        <v>0</v>
      </c>
      <c r="K200" s="237" t="s">
        <v>141</v>
      </c>
      <c r="L200" s="242"/>
      <c r="M200" s="243" t="s">
        <v>19</v>
      </c>
      <c r="N200" s="244" t="s">
        <v>45</v>
      </c>
      <c r="O200" s="82"/>
      <c r="P200" s="211">
        <f>O200*H200</f>
        <v>0</v>
      </c>
      <c r="Q200" s="211">
        <v>0.014890000000000001</v>
      </c>
      <c r="R200" s="211">
        <f>Q200*H200</f>
        <v>0.014890000000000001</v>
      </c>
      <c r="S200" s="211">
        <v>0</v>
      </c>
      <c r="T200" s="212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13" t="s">
        <v>182</v>
      </c>
      <c r="AT200" s="213" t="s">
        <v>456</v>
      </c>
      <c r="AU200" s="213" t="s">
        <v>83</v>
      </c>
      <c r="AY200" s="15" t="s">
        <v>135</v>
      </c>
      <c r="BE200" s="214">
        <f>IF(N200="základní",J200,0)</f>
        <v>0</v>
      </c>
      <c r="BF200" s="214">
        <f>IF(N200="snížená",J200,0)</f>
        <v>0</v>
      </c>
      <c r="BG200" s="214">
        <f>IF(N200="zákl. přenesená",J200,0)</f>
        <v>0</v>
      </c>
      <c r="BH200" s="214">
        <f>IF(N200="sníž. přenesená",J200,0)</f>
        <v>0</v>
      </c>
      <c r="BI200" s="214">
        <f>IF(N200="nulová",J200,0)</f>
        <v>0</v>
      </c>
      <c r="BJ200" s="15" t="s">
        <v>79</v>
      </c>
      <c r="BK200" s="214">
        <f>ROUND(I200*H200,2)</f>
        <v>0</v>
      </c>
      <c r="BL200" s="15" t="s">
        <v>89</v>
      </c>
      <c r="BM200" s="213" t="s">
        <v>591</v>
      </c>
    </row>
    <row r="201" s="13" customFormat="1">
      <c r="A201" s="13"/>
      <c r="B201" s="220"/>
      <c r="C201" s="221"/>
      <c r="D201" s="222" t="s">
        <v>145</v>
      </c>
      <c r="E201" s="223" t="s">
        <v>19</v>
      </c>
      <c r="F201" s="224" t="s">
        <v>79</v>
      </c>
      <c r="G201" s="221"/>
      <c r="H201" s="225">
        <v>1</v>
      </c>
      <c r="I201" s="226"/>
      <c r="J201" s="221"/>
      <c r="K201" s="221"/>
      <c r="L201" s="227"/>
      <c r="M201" s="228"/>
      <c r="N201" s="229"/>
      <c r="O201" s="229"/>
      <c r="P201" s="229"/>
      <c r="Q201" s="229"/>
      <c r="R201" s="229"/>
      <c r="S201" s="229"/>
      <c r="T201" s="23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1" t="s">
        <v>145</v>
      </c>
      <c r="AU201" s="231" t="s">
        <v>83</v>
      </c>
      <c r="AV201" s="13" t="s">
        <v>83</v>
      </c>
      <c r="AW201" s="13" t="s">
        <v>35</v>
      </c>
      <c r="AX201" s="13" t="s">
        <v>79</v>
      </c>
      <c r="AY201" s="231" t="s">
        <v>135</v>
      </c>
    </row>
    <row r="202" s="2" customFormat="1" ht="24.15" customHeight="1">
      <c r="A202" s="36"/>
      <c r="B202" s="37"/>
      <c r="C202" s="235" t="s">
        <v>371</v>
      </c>
      <c r="D202" s="235" t="s">
        <v>456</v>
      </c>
      <c r="E202" s="236" t="s">
        <v>592</v>
      </c>
      <c r="F202" s="237" t="s">
        <v>593</v>
      </c>
      <c r="G202" s="238" t="s">
        <v>186</v>
      </c>
      <c r="H202" s="239">
        <v>3</v>
      </c>
      <c r="I202" s="240"/>
      <c r="J202" s="241">
        <f>ROUND(I202*H202,2)</f>
        <v>0</v>
      </c>
      <c r="K202" s="237" t="s">
        <v>141</v>
      </c>
      <c r="L202" s="242"/>
      <c r="M202" s="243" t="s">
        <v>19</v>
      </c>
      <c r="N202" s="244" t="s">
        <v>45</v>
      </c>
      <c r="O202" s="82"/>
      <c r="P202" s="211">
        <f>O202*H202</f>
        <v>0</v>
      </c>
      <c r="Q202" s="211">
        <v>0.01521</v>
      </c>
      <c r="R202" s="211">
        <f>Q202*H202</f>
        <v>0.045629999999999997</v>
      </c>
      <c r="S202" s="211">
        <v>0</v>
      </c>
      <c r="T202" s="212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13" t="s">
        <v>182</v>
      </c>
      <c r="AT202" s="213" t="s">
        <v>456</v>
      </c>
      <c r="AU202" s="213" t="s">
        <v>83</v>
      </c>
      <c r="AY202" s="15" t="s">
        <v>135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5" t="s">
        <v>79</v>
      </c>
      <c r="BK202" s="214">
        <f>ROUND(I202*H202,2)</f>
        <v>0</v>
      </c>
      <c r="BL202" s="15" t="s">
        <v>89</v>
      </c>
      <c r="BM202" s="213" t="s">
        <v>594</v>
      </c>
    </row>
    <row r="203" s="13" customFormat="1">
      <c r="A203" s="13"/>
      <c r="B203" s="220"/>
      <c r="C203" s="221"/>
      <c r="D203" s="222" t="s">
        <v>145</v>
      </c>
      <c r="E203" s="223" t="s">
        <v>19</v>
      </c>
      <c r="F203" s="224" t="s">
        <v>86</v>
      </c>
      <c r="G203" s="221"/>
      <c r="H203" s="225">
        <v>3</v>
      </c>
      <c r="I203" s="226"/>
      <c r="J203" s="221"/>
      <c r="K203" s="221"/>
      <c r="L203" s="227"/>
      <c r="M203" s="228"/>
      <c r="N203" s="229"/>
      <c r="O203" s="229"/>
      <c r="P203" s="229"/>
      <c r="Q203" s="229"/>
      <c r="R203" s="229"/>
      <c r="S203" s="229"/>
      <c r="T203" s="23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1" t="s">
        <v>145</v>
      </c>
      <c r="AU203" s="231" t="s">
        <v>83</v>
      </c>
      <c r="AV203" s="13" t="s">
        <v>83</v>
      </c>
      <c r="AW203" s="13" t="s">
        <v>35</v>
      </c>
      <c r="AX203" s="13" t="s">
        <v>79</v>
      </c>
      <c r="AY203" s="231" t="s">
        <v>135</v>
      </c>
    </row>
    <row r="204" s="2" customFormat="1" ht="37.8" customHeight="1">
      <c r="A204" s="36"/>
      <c r="B204" s="37"/>
      <c r="C204" s="235" t="s">
        <v>379</v>
      </c>
      <c r="D204" s="235" t="s">
        <v>456</v>
      </c>
      <c r="E204" s="236" t="s">
        <v>595</v>
      </c>
      <c r="F204" s="237" t="s">
        <v>596</v>
      </c>
      <c r="G204" s="238" t="s">
        <v>186</v>
      </c>
      <c r="H204" s="239">
        <v>2</v>
      </c>
      <c r="I204" s="240"/>
      <c r="J204" s="241">
        <f>ROUND(I204*H204,2)</f>
        <v>0</v>
      </c>
      <c r="K204" s="237" t="s">
        <v>141</v>
      </c>
      <c r="L204" s="242"/>
      <c r="M204" s="243" t="s">
        <v>19</v>
      </c>
      <c r="N204" s="244" t="s">
        <v>45</v>
      </c>
      <c r="O204" s="82"/>
      <c r="P204" s="211">
        <f>O204*H204</f>
        <v>0</v>
      </c>
      <c r="Q204" s="211">
        <v>0.01553</v>
      </c>
      <c r="R204" s="211">
        <f>Q204*H204</f>
        <v>0.031060000000000001</v>
      </c>
      <c r="S204" s="211">
        <v>0</v>
      </c>
      <c r="T204" s="212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13" t="s">
        <v>182</v>
      </c>
      <c r="AT204" s="213" t="s">
        <v>456</v>
      </c>
      <c r="AU204" s="213" t="s">
        <v>83</v>
      </c>
      <c r="AY204" s="15" t="s">
        <v>135</v>
      </c>
      <c r="BE204" s="214">
        <f>IF(N204="základní",J204,0)</f>
        <v>0</v>
      </c>
      <c r="BF204" s="214">
        <f>IF(N204="snížená",J204,0)</f>
        <v>0</v>
      </c>
      <c r="BG204" s="214">
        <f>IF(N204="zákl. přenesená",J204,0)</f>
        <v>0</v>
      </c>
      <c r="BH204" s="214">
        <f>IF(N204="sníž. přenesená",J204,0)</f>
        <v>0</v>
      </c>
      <c r="BI204" s="214">
        <f>IF(N204="nulová",J204,0)</f>
        <v>0</v>
      </c>
      <c r="BJ204" s="15" t="s">
        <v>79</v>
      </c>
      <c r="BK204" s="214">
        <f>ROUND(I204*H204,2)</f>
        <v>0</v>
      </c>
      <c r="BL204" s="15" t="s">
        <v>89</v>
      </c>
      <c r="BM204" s="213" t="s">
        <v>597</v>
      </c>
    </row>
    <row r="205" s="13" customFormat="1">
      <c r="A205" s="13"/>
      <c r="B205" s="220"/>
      <c r="C205" s="221"/>
      <c r="D205" s="222" t="s">
        <v>145</v>
      </c>
      <c r="E205" s="223" t="s">
        <v>19</v>
      </c>
      <c r="F205" s="224" t="s">
        <v>83</v>
      </c>
      <c r="G205" s="221"/>
      <c r="H205" s="225">
        <v>2</v>
      </c>
      <c r="I205" s="226"/>
      <c r="J205" s="221"/>
      <c r="K205" s="221"/>
      <c r="L205" s="227"/>
      <c r="M205" s="228"/>
      <c r="N205" s="229"/>
      <c r="O205" s="229"/>
      <c r="P205" s="229"/>
      <c r="Q205" s="229"/>
      <c r="R205" s="229"/>
      <c r="S205" s="229"/>
      <c r="T205" s="23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1" t="s">
        <v>145</v>
      </c>
      <c r="AU205" s="231" t="s">
        <v>83</v>
      </c>
      <c r="AV205" s="13" t="s">
        <v>83</v>
      </c>
      <c r="AW205" s="13" t="s">
        <v>35</v>
      </c>
      <c r="AX205" s="13" t="s">
        <v>79</v>
      </c>
      <c r="AY205" s="231" t="s">
        <v>135</v>
      </c>
    </row>
    <row r="206" s="12" customFormat="1" ht="22.8" customHeight="1">
      <c r="A206" s="12"/>
      <c r="B206" s="186"/>
      <c r="C206" s="187"/>
      <c r="D206" s="188" t="s">
        <v>73</v>
      </c>
      <c r="E206" s="200" t="s">
        <v>190</v>
      </c>
      <c r="F206" s="200" t="s">
        <v>191</v>
      </c>
      <c r="G206" s="187"/>
      <c r="H206" s="187"/>
      <c r="I206" s="190"/>
      <c r="J206" s="201">
        <f>BK206</f>
        <v>0</v>
      </c>
      <c r="K206" s="187"/>
      <c r="L206" s="192"/>
      <c r="M206" s="193"/>
      <c r="N206" s="194"/>
      <c r="O206" s="194"/>
      <c r="P206" s="195">
        <f>SUM(P207:P215)</f>
        <v>0</v>
      </c>
      <c r="Q206" s="194"/>
      <c r="R206" s="195">
        <f>SUM(R207:R215)</f>
        <v>0.0198879</v>
      </c>
      <c r="S206" s="194"/>
      <c r="T206" s="196">
        <f>SUM(T207:T215)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97" t="s">
        <v>79</v>
      </c>
      <c r="AT206" s="198" t="s">
        <v>73</v>
      </c>
      <c r="AU206" s="198" t="s">
        <v>79</v>
      </c>
      <c r="AY206" s="197" t="s">
        <v>135</v>
      </c>
      <c r="BK206" s="199">
        <f>SUM(BK207:BK215)</f>
        <v>0</v>
      </c>
    </row>
    <row r="207" s="2" customFormat="1" ht="37.8" customHeight="1">
      <c r="A207" s="36"/>
      <c r="B207" s="37"/>
      <c r="C207" s="202" t="s">
        <v>386</v>
      </c>
      <c r="D207" s="202" t="s">
        <v>137</v>
      </c>
      <c r="E207" s="203" t="s">
        <v>598</v>
      </c>
      <c r="F207" s="204" t="s">
        <v>599</v>
      </c>
      <c r="G207" s="205" t="s">
        <v>140</v>
      </c>
      <c r="H207" s="206">
        <v>142.12000000000001</v>
      </c>
      <c r="I207" s="207"/>
      <c r="J207" s="208">
        <f>ROUND(I207*H207,2)</f>
        <v>0</v>
      </c>
      <c r="K207" s="204" t="s">
        <v>141</v>
      </c>
      <c r="L207" s="42"/>
      <c r="M207" s="209" t="s">
        <v>19</v>
      </c>
      <c r="N207" s="210" t="s">
        <v>45</v>
      </c>
      <c r="O207" s="82"/>
      <c r="P207" s="211">
        <f>O207*H207</f>
        <v>0</v>
      </c>
      <c r="Q207" s="211">
        <v>0.00012999999999999999</v>
      </c>
      <c r="R207" s="211">
        <f>Q207*H207</f>
        <v>0.018475599999999998</v>
      </c>
      <c r="S207" s="211">
        <v>0</v>
      </c>
      <c r="T207" s="212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13" t="s">
        <v>89</v>
      </c>
      <c r="AT207" s="213" t="s">
        <v>137</v>
      </c>
      <c r="AU207" s="213" t="s">
        <v>83</v>
      </c>
      <c r="AY207" s="15" t="s">
        <v>135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15" t="s">
        <v>79</v>
      </c>
      <c r="BK207" s="214">
        <f>ROUND(I207*H207,2)</f>
        <v>0</v>
      </c>
      <c r="BL207" s="15" t="s">
        <v>89</v>
      </c>
      <c r="BM207" s="213" t="s">
        <v>600</v>
      </c>
    </row>
    <row r="208" s="2" customFormat="1">
      <c r="A208" s="36"/>
      <c r="B208" s="37"/>
      <c r="C208" s="38"/>
      <c r="D208" s="215" t="s">
        <v>143</v>
      </c>
      <c r="E208" s="38"/>
      <c r="F208" s="216" t="s">
        <v>601</v>
      </c>
      <c r="G208" s="38"/>
      <c r="H208" s="38"/>
      <c r="I208" s="217"/>
      <c r="J208" s="38"/>
      <c r="K208" s="38"/>
      <c r="L208" s="42"/>
      <c r="M208" s="218"/>
      <c r="N208" s="219"/>
      <c r="O208" s="82"/>
      <c r="P208" s="82"/>
      <c r="Q208" s="82"/>
      <c r="R208" s="82"/>
      <c r="S208" s="82"/>
      <c r="T208" s="83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5" t="s">
        <v>143</v>
      </c>
      <c r="AU208" s="15" t="s">
        <v>83</v>
      </c>
    </row>
    <row r="209" s="13" customFormat="1">
      <c r="A209" s="13"/>
      <c r="B209" s="220"/>
      <c r="C209" s="221"/>
      <c r="D209" s="222" t="s">
        <v>145</v>
      </c>
      <c r="E209" s="223" t="s">
        <v>19</v>
      </c>
      <c r="F209" s="224" t="s">
        <v>602</v>
      </c>
      <c r="G209" s="221"/>
      <c r="H209" s="225">
        <v>142.12000000000001</v>
      </c>
      <c r="I209" s="226"/>
      <c r="J209" s="221"/>
      <c r="K209" s="221"/>
      <c r="L209" s="227"/>
      <c r="M209" s="228"/>
      <c r="N209" s="229"/>
      <c r="O209" s="229"/>
      <c r="P209" s="229"/>
      <c r="Q209" s="229"/>
      <c r="R209" s="229"/>
      <c r="S209" s="229"/>
      <c r="T209" s="23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1" t="s">
        <v>145</v>
      </c>
      <c r="AU209" s="231" t="s">
        <v>83</v>
      </c>
      <c r="AV209" s="13" t="s">
        <v>83</v>
      </c>
      <c r="AW209" s="13" t="s">
        <v>35</v>
      </c>
      <c r="AX209" s="13" t="s">
        <v>79</v>
      </c>
      <c r="AY209" s="231" t="s">
        <v>135</v>
      </c>
    </row>
    <row r="210" s="2" customFormat="1" ht="24.15" customHeight="1">
      <c r="A210" s="36"/>
      <c r="B210" s="37"/>
      <c r="C210" s="202" t="s">
        <v>392</v>
      </c>
      <c r="D210" s="202" t="s">
        <v>137</v>
      </c>
      <c r="E210" s="203" t="s">
        <v>192</v>
      </c>
      <c r="F210" s="204" t="s">
        <v>193</v>
      </c>
      <c r="G210" s="205" t="s">
        <v>140</v>
      </c>
      <c r="H210" s="206">
        <v>141.22999999999999</v>
      </c>
      <c r="I210" s="207"/>
      <c r="J210" s="208">
        <f>ROUND(I210*H210,2)</f>
        <v>0</v>
      </c>
      <c r="K210" s="204" t="s">
        <v>141</v>
      </c>
      <c r="L210" s="42"/>
      <c r="M210" s="209" t="s">
        <v>19</v>
      </c>
      <c r="N210" s="210" t="s">
        <v>45</v>
      </c>
      <c r="O210" s="82"/>
      <c r="P210" s="211">
        <f>O210*H210</f>
        <v>0</v>
      </c>
      <c r="Q210" s="211">
        <v>1.0000000000000001E-05</v>
      </c>
      <c r="R210" s="211">
        <f>Q210*H210</f>
        <v>0.0014123</v>
      </c>
      <c r="S210" s="211">
        <v>0</v>
      </c>
      <c r="T210" s="212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13" t="s">
        <v>89</v>
      </c>
      <c r="AT210" s="213" t="s">
        <v>137</v>
      </c>
      <c r="AU210" s="213" t="s">
        <v>83</v>
      </c>
      <c r="AY210" s="15" t="s">
        <v>135</v>
      </c>
      <c r="BE210" s="214">
        <f>IF(N210="základní",J210,0)</f>
        <v>0</v>
      </c>
      <c r="BF210" s="214">
        <f>IF(N210="snížená",J210,0)</f>
        <v>0</v>
      </c>
      <c r="BG210" s="214">
        <f>IF(N210="zákl. přenesená",J210,0)</f>
        <v>0</v>
      </c>
      <c r="BH210" s="214">
        <f>IF(N210="sníž. přenesená",J210,0)</f>
        <v>0</v>
      </c>
      <c r="BI210" s="214">
        <f>IF(N210="nulová",J210,0)</f>
        <v>0</v>
      </c>
      <c r="BJ210" s="15" t="s">
        <v>79</v>
      </c>
      <c r="BK210" s="214">
        <f>ROUND(I210*H210,2)</f>
        <v>0</v>
      </c>
      <c r="BL210" s="15" t="s">
        <v>89</v>
      </c>
      <c r="BM210" s="213" t="s">
        <v>603</v>
      </c>
    </row>
    <row r="211" s="2" customFormat="1">
      <c r="A211" s="36"/>
      <c r="B211" s="37"/>
      <c r="C211" s="38"/>
      <c r="D211" s="215" t="s">
        <v>143</v>
      </c>
      <c r="E211" s="38"/>
      <c r="F211" s="216" t="s">
        <v>195</v>
      </c>
      <c r="G211" s="38"/>
      <c r="H211" s="38"/>
      <c r="I211" s="217"/>
      <c r="J211" s="38"/>
      <c r="K211" s="38"/>
      <c r="L211" s="42"/>
      <c r="M211" s="218"/>
      <c r="N211" s="219"/>
      <c r="O211" s="82"/>
      <c r="P211" s="82"/>
      <c r="Q211" s="82"/>
      <c r="R211" s="82"/>
      <c r="S211" s="82"/>
      <c r="T211" s="83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143</v>
      </c>
      <c r="AU211" s="15" t="s">
        <v>83</v>
      </c>
    </row>
    <row r="212" s="13" customFormat="1">
      <c r="A212" s="13"/>
      <c r="B212" s="220"/>
      <c r="C212" s="221"/>
      <c r="D212" s="222" t="s">
        <v>145</v>
      </c>
      <c r="E212" s="223" t="s">
        <v>19</v>
      </c>
      <c r="F212" s="224" t="s">
        <v>604</v>
      </c>
      <c r="G212" s="221"/>
      <c r="H212" s="225">
        <v>141.22999999999999</v>
      </c>
      <c r="I212" s="226"/>
      <c r="J212" s="221"/>
      <c r="K212" s="221"/>
      <c r="L212" s="227"/>
      <c r="M212" s="228"/>
      <c r="N212" s="229"/>
      <c r="O212" s="229"/>
      <c r="P212" s="229"/>
      <c r="Q212" s="229"/>
      <c r="R212" s="229"/>
      <c r="S212" s="229"/>
      <c r="T212" s="23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1" t="s">
        <v>145</v>
      </c>
      <c r="AU212" s="231" t="s">
        <v>83</v>
      </c>
      <c r="AV212" s="13" t="s">
        <v>83</v>
      </c>
      <c r="AW212" s="13" t="s">
        <v>35</v>
      </c>
      <c r="AX212" s="13" t="s">
        <v>79</v>
      </c>
      <c r="AY212" s="231" t="s">
        <v>135</v>
      </c>
    </row>
    <row r="213" s="2" customFormat="1" ht="24.15" customHeight="1">
      <c r="A213" s="36"/>
      <c r="B213" s="37"/>
      <c r="C213" s="202" t="s">
        <v>405</v>
      </c>
      <c r="D213" s="202" t="s">
        <v>137</v>
      </c>
      <c r="E213" s="203" t="s">
        <v>605</v>
      </c>
      <c r="F213" s="204" t="s">
        <v>606</v>
      </c>
      <c r="G213" s="205" t="s">
        <v>140</v>
      </c>
      <c r="H213" s="206">
        <v>270</v>
      </c>
      <c r="I213" s="207"/>
      <c r="J213" s="208">
        <f>ROUND(I213*H213,2)</f>
        <v>0</v>
      </c>
      <c r="K213" s="204" t="s">
        <v>141</v>
      </c>
      <c r="L213" s="42"/>
      <c r="M213" s="209" t="s">
        <v>19</v>
      </c>
      <c r="N213" s="210" t="s">
        <v>45</v>
      </c>
      <c r="O213" s="82"/>
      <c r="P213" s="211">
        <f>O213*H213</f>
        <v>0</v>
      </c>
      <c r="Q213" s="211">
        <v>0</v>
      </c>
      <c r="R213" s="211">
        <f>Q213*H213</f>
        <v>0</v>
      </c>
      <c r="S213" s="211">
        <v>0</v>
      </c>
      <c r="T213" s="212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13" t="s">
        <v>89</v>
      </c>
      <c r="AT213" s="213" t="s">
        <v>137</v>
      </c>
      <c r="AU213" s="213" t="s">
        <v>83</v>
      </c>
      <c r="AY213" s="15" t="s">
        <v>135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5" t="s">
        <v>79</v>
      </c>
      <c r="BK213" s="214">
        <f>ROUND(I213*H213,2)</f>
        <v>0</v>
      </c>
      <c r="BL213" s="15" t="s">
        <v>89</v>
      </c>
      <c r="BM213" s="213" t="s">
        <v>607</v>
      </c>
    </row>
    <row r="214" s="2" customFormat="1">
      <c r="A214" s="36"/>
      <c r="B214" s="37"/>
      <c r="C214" s="38"/>
      <c r="D214" s="215" t="s">
        <v>143</v>
      </c>
      <c r="E214" s="38"/>
      <c r="F214" s="216" t="s">
        <v>608</v>
      </c>
      <c r="G214" s="38"/>
      <c r="H214" s="38"/>
      <c r="I214" s="217"/>
      <c r="J214" s="38"/>
      <c r="K214" s="38"/>
      <c r="L214" s="42"/>
      <c r="M214" s="218"/>
      <c r="N214" s="219"/>
      <c r="O214" s="82"/>
      <c r="P214" s="82"/>
      <c r="Q214" s="82"/>
      <c r="R214" s="82"/>
      <c r="S214" s="82"/>
      <c r="T214" s="83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5" t="s">
        <v>143</v>
      </c>
      <c r="AU214" s="15" t="s">
        <v>83</v>
      </c>
    </row>
    <row r="215" s="13" customFormat="1">
      <c r="A215" s="13"/>
      <c r="B215" s="220"/>
      <c r="C215" s="221"/>
      <c r="D215" s="222" t="s">
        <v>145</v>
      </c>
      <c r="E215" s="223" t="s">
        <v>19</v>
      </c>
      <c r="F215" s="224" t="s">
        <v>609</v>
      </c>
      <c r="G215" s="221"/>
      <c r="H215" s="225">
        <v>270</v>
      </c>
      <c r="I215" s="226"/>
      <c r="J215" s="221"/>
      <c r="K215" s="221"/>
      <c r="L215" s="227"/>
      <c r="M215" s="228"/>
      <c r="N215" s="229"/>
      <c r="O215" s="229"/>
      <c r="P215" s="229"/>
      <c r="Q215" s="229"/>
      <c r="R215" s="229"/>
      <c r="S215" s="229"/>
      <c r="T215" s="23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1" t="s">
        <v>145</v>
      </c>
      <c r="AU215" s="231" t="s">
        <v>83</v>
      </c>
      <c r="AV215" s="13" t="s">
        <v>83</v>
      </c>
      <c r="AW215" s="13" t="s">
        <v>35</v>
      </c>
      <c r="AX215" s="13" t="s">
        <v>79</v>
      </c>
      <c r="AY215" s="231" t="s">
        <v>135</v>
      </c>
    </row>
    <row r="216" s="12" customFormat="1" ht="22.8" customHeight="1">
      <c r="A216" s="12"/>
      <c r="B216" s="186"/>
      <c r="C216" s="187"/>
      <c r="D216" s="188" t="s">
        <v>73</v>
      </c>
      <c r="E216" s="200" t="s">
        <v>346</v>
      </c>
      <c r="F216" s="200" t="s">
        <v>347</v>
      </c>
      <c r="G216" s="187"/>
      <c r="H216" s="187"/>
      <c r="I216" s="190"/>
      <c r="J216" s="201">
        <f>BK216</f>
        <v>0</v>
      </c>
      <c r="K216" s="187"/>
      <c r="L216" s="192"/>
      <c r="M216" s="193"/>
      <c r="N216" s="194"/>
      <c r="O216" s="194"/>
      <c r="P216" s="195">
        <f>SUM(P217:P218)</f>
        <v>0</v>
      </c>
      <c r="Q216" s="194"/>
      <c r="R216" s="195">
        <f>SUM(R217:R218)</f>
        <v>0</v>
      </c>
      <c r="S216" s="194"/>
      <c r="T216" s="196">
        <f>SUM(T217:T218)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97" t="s">
        <v>79</v>
      </c>
      <c r="AT216" s="198" t="s">
        <v>73</v>
      </c>
      <c r="AU216" s="198" t="s">
        <v>79</v>
      </c>
      <c r="AY216" s="197" t="s">
        <v>135</v>
      </c>
      <c r="BK216" s="199">
        <f>SUM(BK217:BK218)</f>
        <v>0</v>
      </c>
    </row>
    <row r="217" s="2" customFormat="1" ht="55.5" customHeight="1">
      <c r="A217" s="36"/>
      <c r="B217" s="37"/>
      <c r="C217" s="202" t="s">
        <v>411</v>
      </c>
      <c r="D217" s="202" t="s">
        <v>137</v>
      </c>
      <c r="E217" s="203" t="s">
        <v>610</v>
      </c>
      <c r="F217" s="204" t="s">
        <v>611</v>
      </c>
      <c r="G217" s="205" t="s">
        <v>284</v>
      </c>
      <c r="H217" s="206">
        <v>142.46000000000001</v>
      </c>
      <c r="I217" s="207"/>
      <c r="J217" s="208">
        <f>ROUND(I217*H217,2)</f>
        <v>0</v>
      </c>
      <c r="K217" s="204" t="s">
        <v>141</v>
      </c>
      <c r="L217" s="42"/>
      <c r="M217" s="209" t="s">
        <v>19</v>
      </c>
      <c r="N217" s="210" t="s">
        <v>45</v>
      </c>
      <c r="O217" s="82"/>
      <c r="P217" s="211">
        <f>O217*H217</f>
        <v>0</v>
      </c>
      <c r="Q217" s="211">
        <v>0</v>
      </c>
      <c r="R217" s="211">
        <f>Q217*H217</f>
        <v>0</v>
      </c>
      <c r="S217" s="211">
        <v>0</v>
      </c>
      <c r="T217" s="212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13" t="s">
        <v>89</v>
      </c>
      <c r="AT217" s="213" t="s">
        <v>137</v>
      </c>
      <c r="AU217" s="213" t="s">
        <v>83</v>
      </c>
      <c r="AY217" s="15" t="s">
        <v>135</v>
      </c>
      <c r="BE217" s="214">
        <f>IF(N217="základní",J217,0)</f>
        <v>0</v>
      </c>
      <c r="BF217" s="214">
        <f>IF(N217="snížená",J217,0)</f>
        <v>0</v>
      </c>
      <c r="BG217" s="214">
        <f>IF(N217="zákl. přenesená",J217,0)</f>
        <v>0</v>
      </c>
      <c r="BH217" s="214">
        <f>IF(N217="sníž. přenesená",J217,0)</f>
        <v>0</v>
      </c>
      <c r="BI217" s="214">
        <f>IF(N217="nulová",J217,0)</f>
        <v>0</v>
      </c>
      <c r="BJ217" s="15" t="s">
        <v>79</v>
      </c>
      <c r="BK217" s="214">
        <f>ROUND(I217*H217,2)</f>
        <v>0</v>
      </c>
      <c r="BL217" s="15" t="s">
        <v>89</v>
      </c>
      <c r="BM217" s="213" t="s">
        <v>612</v>
      </c>
    </row>
    <row r="218" s="2" customFormat="1">
      <c r="A218" s="36"/>
      <c r="B218" s="37"/>
      <c r="C218" s="38"/>
      <c r="D218" s="215" t="s">
        <v>143</v>
      </c>
      <c r="E218" s="38"/>
      <c r="F218" s="216" t="s">
        <v>613</v>
      </c>
      <c r="G218" s="38"/>
      <c r="H218" s="38"/>
      <c r="I218" s="217"/>
      <c r="J218" s="38"/>
      <c r="K218" s="38"/>
      <c r="L218" s="42"/>
      <c r="M218" s="218"/>
      <c r="N218" s="219"/>
      <c r="O218" s="82"/>
      <c r="P218" s="82"/>
      <c r="Q218" s="82"/>
      <c r="R218" s="82"/>
      <c r="S218" s="82"/>
      <c r="T218" s="83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5" t="s">
        <v>143</v>
      </c>
      <c r="AU218" s="15" t="s">
        <v>83</v>
      </c>
    </row>
    <row r="219" s="12" customFormat="1" ht="25.92" customHeight="1">
      <c r="A219" s="12"/>
      <c r="B219" s="186"/>
      <c r="C219" s="187"/>
      <c r="D219" s="188" t="s">
        <v>73</v>
      </c>
      <c r="E219" s="189" t="s">
        <v>353</v>
      </c>
      <c r="F219" s="189" t="s">
        <v>354</v>
      </c>
      <c r="G219" s="187"/>
      <c r="H219" s="187"/>
      <c r="I219" s="190"/>
      <c r="J219" s="191">
        <f>BK219</f>
        <v>0</v>
      </c>
      <c r="K219" s="187"/>
      <c r="L219" s="192"/>
      <c r="M219" s="193"/>
      <c r="N219" s="194"/>
      <c r="O219" s="194"/>
      <c r="P219" s="195">
        <f>P220+P228+P240+P246+P252+P270+P291+P309+P322</f>
        <v>0</v>
      </c>
      <c r="Q219" s="194"/>
      <c r="R219" s="195">
        <f>R220+R228+R240+R246+R252+R270+R291+R309+R322</f>
        <v>7.8737436600000006</v>
      </c>
      <c r="S219" s="194"/>
      <c r="T219" s="196">
        <f>T220+T228+T240+T246+T252+T270+T291+T309+T322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97" t="s">
        <v>83</v>
      </c>
      <c r="AT219" s="198" t="s">
        <v>73</v>
      </c>
      <c r="AU219" s="198" t="s">
        <v>74</v>
      </c>
      <c r="AY219" s="197" t="s">
        <v>135</v>
      </c>
      <c r="BK219" s="199">
        <f>BK220+BK228+BK240+BK246+BK252+BK270+BK291+BK309+BK322</f>
        <v>0</v>
      </c>
    </row>
    <row r="220" s="12" customFormat="1" ht="22.8" customHeight="1">
      <c r="A220" s="12"/>
      <c r="B220" s="186"/>
      <c r="C220" s="187"/>
      <c r="D220" s="188" t="s">
        <v>73</v>
      </c>
      <c r="E220" s="200" t="s">
        <v>614</v>
      </c>
      <c r="F220" s="200" t="s">
        <v>615</v>
      </c>
      <c r="G220" s="187"/>
      <c r="H220" s="187"/>
      <c r="I220" s="190"/>
      <c r="J220" s="201">
        <f>BK220</f>
        <v>0</v>
      </c>
      <c r="K220" s="187"/>
      <c r="L220" s="192"/>
      <c r="M220" s="193"/>
      <c r="N220" s="194"/>
      <c r="O220" s="194"/>
      <c r="P220" s="195">
        <f>SUM(P221:P227)</f>
        <v>0</v>
      </c>
      <c r="Q220" s="194"/>
      <c r="R220" s="195">
        <f>SUM(R221:R227)</f>
        <v>0.43488750000000004</v>
      </c>
      <c r="S220" s="194"/>
      <c r="T220" s="196">
        <f>SUM(T221:T227)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197" t="s">
        <v>83</v>
      </c>
      <c r="AT220" s="198" t="s">
        <v>73</v>
      </c>
      <c r="AU220" s="198" t="s">
        <v>79</v>
      </c>
      <c r="AY220" s="197" t="s">
        <v>135</v>
      </c>
      <c r="BK220" s="199">
        <f>SUM(BK221:BK227)</f>
        <v>0</v>
      </c>
    </row>
    <row r="221" s="2" customFormat="1" ht="37.8" customHeight="1">
      <c r="A221" s="36"/>
      <c r="B221" s="37"/>
      <c r="C221" s="202" t="s">
        <v>616</v>
      </c>
      <c r="D221" s="202" t="s">
        <v>137</v>
      </c>
      <c r="E221" s="203" t="s">
        <v>617</v>
      </c>
      <c r="F221" s="204" t="s">
        <v>618</v>
      </c>
      <c r="G221" s="205" t="s">
        <v>140</v>
      </c>
      <c r="H221" s="206">
        <v>142.12000000000001</v>
      </c>
      <c r="I221" s="207"/>
      <c r="J221" s="208">
        <f>ROUND(I221*H221,2)</f>
        <v>0</v>
      </c>
      <c r="K221" s="204" t="s">
        <v>141</v>
      </c>
      <c r="L221" s="42"/>
      <c r="M221" s="209" t="s">
        <v>19</v>
      </c>
      <c r="N221" s="210" t="s">
        <v>45</v>
      </c>
      <c r="O221" s="82"/>
      <c r="P221" s="211">
        <f>O221*H221</f>
        <v>0</v>
      </c>
      <c r="Q221" s="211">
        <v>0</v>
      </c>
      <c r="R221" s="211">
        <f>Q221*H221</f>
        <v>0</v>
      </c>
      <c r="S221" s="211">
        <v>0</v>
      </c>
      <c r="T221" s="212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13" t="s">
        <v>271</v>
      </c>
      <c r="AT221" s="213" t="s">
        <v>137</v>
      </c>
      <c r="AU221" s="213" t="s">
        <v>83</v>
      </c>
      <c r="AY221" s="15" t="s">
        <v>135</v>
      </c>
      <c r="BE221" s="214">
        <f>IF(N221="základní",J221,0)</f>
        <v>0</v>
      </c>
      <c r="BF221" s="214">
        <f>IF(N221="snížená",J221,0)</f>
        <v>0</v>
      </c>
      <c r="BG221" s="214">
        <f>IF(N221="zákl. přenesená",J221,0)</f>
        <v>0</v>
      </c>
      <c r="BH221" s="214">
        <f>IF(N221="sníž. přenesená",J221,0)</f>
        <v>0</v>
      </c>
      <c r="BI221" s="214">
        <f>IF(N221="nulová",J221,0)</f>
        <v>0</v>
      </c>
      <c r="BJ221" s="15" t="s">
        <v>79</v>
      </c>
      <c r="BK221" s="214">
        <f>ROUND(I221*H221,2)</f>
        <v>0</v>
      </c>
      <c r="BL221" s="15" t="s">
        <v>271</v>
      </c>
      <c r="BM221" s="213" t="s">
        <v>619</v>
      </c>
    </row>
    <row r="222" s="2" customFormat="1">
      <c r="A222" s="36"/>
      <c r="B222" s="37"/>
      <c r="C222" s="38"/>
      <c r="D222" s="215" t="s">
        <v>143</v>
      </c>
      <c r="E222" s="38"/>
      <c r="F222" s="216" t="s">
        <v>620</v>
      </c>
      <c r="G222" s="38"/>
      <c r="H222" s="38"/>
      <c r="I222" s="217"/>
      <c r="J222" s="38"/>
      <c r="K222" s="38"/>
      <c r="L222" s="42"/>
      <c r="M222" s="218"/>
      <c r="N222" s="219"/>
      <c r="O222" s="82"/>
      <c r="P222" s="82"/>
      <c r="Q222" s="82"/>
      <c r="R222" s="82"/>
      <c r="S222" s="82"/>
      <c r="T222" s="83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5" t="s">
        <v>143</v>
      </c>
      <c r="AU222" s="15" t="s">
        <v>83</v>
      </c>
    </row>
    <row r="223" s="13" customFormat="1">
      <c r="A223" s="13"/>
      <c r="B223" s="220"/>
      <c r="C223" s="221"/>
      <c r="D223" s="222" t="s">
        <v>145</v>
      </c>
      <c r="E223" s="223" t="s">
        <v>19</v>
      </c>
      <c r="F223" s="224" t="s">
        <v>577</v>
      </c>
      <c r="G223" s="221"/>
      <c r="H223" s="225">
        <v>142.12000000000001</v>
      </c>
      <c r="I223" s="226"/>
      <c r="J223" s="221"/>
      <c r="K223" s="221"/>
      <c r="L223" s="227"/>
      <c r="M223" s="228"/>
      <c r="N223" s="229"/>
      <c r="O223" s="229"/>
      <c r="P223" s="229"/>
      <c r="Q223" s="229"/>
      <c r="R223" s="229"/>
      <c r="S223" s="229"/>
      <c r="T223" s="23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1" t="s">
        <v>145</v>
      </c>
      <c r="AU223" s="231" t="s">
        <v>83</v>
      </c>
      <c r="AV223" s="13" t="s">
        <v>83</v>
      </c>
      <c r="AW223" s="13" t="s">
        <v>35</v>
      </c>
      <c r="AX223" s="13" t="s">
        <v>74</v>
      </c>
      <c r="AY223" s="231" t="s">
        <v>135</v>
      </c>
    </row>
    <row r="224" s="2" customFormat="1" ht="24.15" customHeight="1">
      <c r="A224" s="36"/>
      <c r="B224" s="37"/>
      <c r="C224" s="235" t="s">
        <v>621</v>
      </c>
      <c r="D224" s="235" t="s">
        <v>456</v>
      </c>
      <c r="E224" s="236" t="s">
        <v>622</v>
      </c>
      <c r="F224" s="237" t="s">
        <v>623</v>
      </c>
      <c r="G224" s="238" t="s">
        <v>140</v>
      </c>
      <c r="H224" s="239">
        <v>289.92500000000001</v>
      </c>
      <c r="I224" s="240"/>
      <c r="J224" s="241">
        <f>ROUND(I224*H224,2)</f>
        <v>0</v>
      </c>
      <c r="K224" s="237" t="s">
        <v>141</v>
      </c>
      <c r="L224" s="242"/>
      <c r="M224" s="243" t="s">
        <v>19</v>
      </c>
      <c r="N224" s="244" t="s">
        <v>45</v>
      </c>
      <c r="O224" s="82"/>
      <c r="P224" s="211">
        <f>O224*H224</f>
        <v>0</v>
      </c>
      <c r="Q224" s="211">
        <v>0.0015</v>
      </c>
      <c r="R224" s="211">
        <f>Q224*H224</f>
        <v>0.43488750000000004</v>
      </c>
      <c r="S224" s="211">
        <v>0</v>
      </c>
      <c r="T224" s="212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13" t="s">
        <v>371</v>
      </c>
      <c r="AT224" s="213" t="s">
        <v>456</v>
      </c>
      <c r="AU224" s="213" t="s">
        <v>83</v>
      </c>
      <c r="AY224" s="15" t="s">
        <v>135</v>
      </c>
      <c r="BE224" s="214">
        <f>IF(N224="základní",J224,0)</f>
        <v>0</v>
      </c>
      <c r="BF224" s="214">
        <f>IF(N224="snížená",J224,0)</f>
        <v>0</v>
      </c>
      <c r="BG224" s="214">
        <f>IF(N224="zákl. přenesená",J224,0)</f>
        <v>0</v>
      </c>
      <c r="BH224" s="214">
        <f>IF(N224="sníž. přenesená",J224,0)</f>
        <v>0</v>
      </c>
      <c r="BI224" s="214">
        <f>IF(N224="nulová",J224,0)</f>
        <v>0</v>
      </c>
      <c r="BJ224" s="15" t="s">
        <v>79</v>
      </c>
      <c r="BK224" s="214">
        <f>ROUND(I224*H224,2)</f>
        <v>0</v>
      </c>
      <c r="BL224" s="15" t="s">
        <v>271</v>
      </c>
      <c r="BM224" s="213" t="s">
        <v>624</v>
      </c>
    </row>
    <row r="225" s="13" customFormat="1">
      <c r="A225" s="13"/>
      <c r="B225" s="220"/>
      <c r="C225" s="221"/>
      <c r="D225" s="222" t="s">
        <v>145</v>
      </c>
      <c r="E225" s="221"/>
      <c r="F225" s="224" t="s">
        <v>625</v>
      </c>
      <c r="G225" s="221"/>
      <c r="H225" s="225">
        <v>289.92500000000001</v>
      </c>
      <c r="I225" s="226"/>
      <c r="J225" s="221"/>
      <c r="K225" s="221"/>
      <c r="L225" s="227"/>
      <c r="M225" s="228"/>
      <c r="N225" s="229"/>
      <c r="O225" s="229"/>
      <c r="P225" s="229"/>
      <c r="Q225" s="229"/>
      <c r="R225" s="229"/>
      <c r="S225" s="229"/>
      <c r="T225" s="23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1" t="s">
        <v>145</v>
      </c>
      <c r="AU225" s="231" t="s">
        <v>83</v>
      </c>
      <c r="AV225" s="13" t="s">
        <v>83</v>
      </c>
      <c r="AW225" s="13" t="s">
        <v>4</v>
      </c>
      <c r="AX225" s="13" t="s">
        <v>79</v>
      </c>
      <c r="AY225" s="231" t="s">
        <v>135</v>
      </c>
    </row>
    <row r="226" s="2" customFormat="1" ht="44.25" customHeight="1">
      <c r="A226" s="36"/>
      <c r="B226" s="37"/>
      <c r="C226" s="202" t="s">
        <v>626</v>
      </c>
      <c r="D226" s="202" t="s">
        <v>137</v>
      </c>
      <c r="E226" s="203" t="s">
        <v>627</v>
      </c>
      <c r="F226" s="204" t="s">
        <v>628</v>
      </c>
      <c r="G226" s="205" t="s">
        <v>284</v>
      </c>
      <c r="H226" s="206">
        <v>0.435</v>
      </c>
      <c r="I226" s="207"/>
      <c r="J226" s="208">
        <f>ROUND(I226*H226,2)</f>
        <v>0</v>
      </c>
      <c r="K226" s="204" t="s">
        <v>141</v>
      </c>
      <c r="L226" s="42"/>
      <c r="M226" s="209" t="s">
        <v>19</v>
      </c>
      <c r="N226" s="210" t="s">
        <v>45</v>
      </c>
      <c r="O226" s="82"/>
      <c r="P226" s="211">
        <f>O226*H226</f>
        <v>0</v>
      </c>
      <c r="Q226" s="211">
        <v>0</v>
      </c>
      <c r="R226" s="211">
        <f>Q226*H226</f>
        <v>0</v>
      </c>
      <c r="S226" s="211">
        <v>0</v>
      </c>
      <c r="T226" s="212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13" t="s">
        <v>271</v>
      </c>
      <c r="AT226" s="213" t="s">
        <v>137</v>
      </c>
      <c r="AU226" s="213" t="s">
        <v>83</v>
      </c>
      <c r="AY226" s="15" t="s">
        <v>135</v>
      </c>
      <c r="BE226" s="214">
        <f>IF(N226="základní",J226,0)</f>
        <v>0</v>
      </c>
      <c r="BF226" s="214">
        <f>IF(N226="snížená",J226,0)</f>
        <v>0</v>
      </c>
      <c r="BG226" s="214">
        <f>IF(N226="zákl. přenesená",J226,0)</f>
        <v>0</v>
      </c>
      <c r="BH226" s="214">
        <f>IF(N226="sníž. přenesená",J226,0)</f>
        <v>0</v>
      </c>
      <c r="BI226" s="214">
        <f>IF(N226="nulová",J226,0)</f>
        <v>0</v>
      </c>
      <c r="BJ226" s="15" t="s">
        <v>79</v>
      </c>
      <c r="BK226" s="214">
        <f>ROUND(I226*H226,2)</f>
        <v>0</v>
      </c>
      <c r="BL226" s="15" t="s">
        <v>271</v>
      </c>
      <c r="BM226" s="213" t="s">
        <v>629</v>
      </c>
    </row>
    <row r="227" s="2" customFormat="1">
      <c r="A227" s="36"/>
      <c r="B227" s="37"/>
      <c r="C227" s="38"/>
      <c r="D227" s="215" t="s">
        <v>143</v>
      </c>
      <c r="E227" s="38"/>
      <c r="F227" s="216" t="s">
        <v>630</v>
      </c>
      <c r="G227" s="38"/>
      <c r="H227" s="38"/>
      <c r="I227" s="217"/>
      <c r="J227" s="38"/>
      <c r="K227" s="38"/>
      <c r="L227" s="42"/>
      <c r="M227" s="218"/>
      <c r="N227" s="219"/>
      <c r="O227" s="82"/>
      <c r="P227" s="82"/>
      <c r="Q227" s="82"/>
      <c r="R227" s="82"/>
      <c r="S227" s="82"/>
      <c r="T227" s="83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5" t="s">
        <v>143</v>
      </c>
      <c r="AU227" s="15" t="s">
        <v>83</v>
      </c>
    </row>
    <row r="228" s="12" customFormat="1" ht="22.8" customHeight="1">
      <c r="A228" s="12"/>
      <c r="B228" s="186"/>
      <c r="C228" s="187"/>
      <c r="D228" s="188" t="s">
        <v>73</v>
      </c>
      <c r="E228" s="200" t="s">
        <v>631</v>
      </c>
      <c r="F228" s="200" t="s">
        <v>632</v>
      </c>
      <c r="G228" s="187"/>
      <c r="H228" s="187"/>
      <c r="I228" s="190"/>
      <c r="J228" s="201">
        <f>BK228</f>
        <v>0</v>
      </c>
      <c r="K228" s="187"/>
      <c r="L228" s="192"/>
      <c r="M228" s="193"/>
      <c r="N228" s="194"/>
      <c r="O228" s="194"/>
      <c r="P228" s="195">
        <f>SUM(P229:P239)</f>
        <v>0</v>
      </c>
      <c r="Q228" s="194"/>
      <c r="R228" s="195">
        <f>SUM(R229:R239)</f>
        <v>0.023506000000000003</v>
      </c>
      <c r="S228" s="194"/>
      <c r="T228" s="196">
        <f>SUM(T229:T239)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197" t="s">
        <v>83</v>
      </c>
      <c r="AT228" s="198" t="s">
        <v>73</v>
      </c>
      <c r="AU228" s="198" t="s">
        <v>79</v>
      </c>
      <c r="AY228" s="197" t="s">
        <v>135</v>
      </c>
      <c r="BK228" s="199">
        <f>SUM(BK229:BK239)</f>
        <v>0</v>
      </c>
    </row>
    <row r="229" s="2" customFormat="1" ht="33" customHeight="1">
      <c r="A229" s="36"/>
      <c r="B229" s="37"/>
      <c r="C229" s="202" t="s">
        <v>633</v>
      </c>
      <c r="D229" s="202" t="s">
        <v>137</v>
      </c>
      <c r="E229" s="203" t="s">
        <v>634</v>
      </c>
      <c r="F229" s="204" t="s">
        <v>635</v>
      </c>
      <c r="G229" s="205" t="s">
        <v>186</v>
      </c>
      <c r="H229" s="206">
        <v>1</v>
      </c>
      <c r="I229" s="207"/>
      <c r="J229" s="208">
        <f>ROUND(I229*H229,2)</f>
        <v>0</v>
      </c>
      <c r="K229" s="204" t="s">
        <v>141</v>
      </c>
      <c r="L229" s="42"/>
      <c r="M229" s="209" t="s">
        <v>19</v>
      </c>
      <c r="N229" s="210" t="s">
        <v>45</v>
      </c>
      <c r="O229" s="82"/>
      <c r="P229" s="211">
        <f>O229*H229</f>
        <v>0</v>
      </c>
      <c r="Q229" s="211">
        <v>0</v>
      </c>
      <c r="R229" s="211">
        <f>Q229*H229</f>
        <v>0</v>
      </c>
      <c r="S229" s="211">
        <v>0</v>
      </c>
      <c r="T229" s="212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13" t="s">
        <v>271</v>
      </c>
      <c r="AT229" s="213" t="s">
        <v>137</v>
      </c>
      <c r="AU229" s="213" t="s">
        <v>83</v>
      </c>
      <c r="AY229" s="15" t="s">
        <v>135</v>
      </c>
      <c r="BE229" s="214">
        <f>IF(N229="základní",J229,0)</f>
        <v>0</v>
      </c>
      <c r="BF229" s="214">
        <f>IF(N229="snížená",J229,0)</f>
        <v>0</v>
      </c>
      <c r="BG229" s="214">
        <f>IF(N229="zákl. přenesená",J229,0)</f>
        <v>0</v>
      </c>
      <c r="BH229" s="214">
        <f>IF(N229="sníž. přenesená",J229,0)</f>
        <v>0</v>
      </c>
      <c r="BI229" s="214">
        <f>IF(N229="nulová",J229,0)</f>
        <v>0</v>
      </c>
      <c r="BJ229" s="15" t="s">
        <v>79</v>
      </c>
      <c r="BK229" s="214">
        <f>ROUND(I229*H229,2)</f>
        <v>0</v>
      </c>
      <c r="BL229" s="15" t="s">
        <v>271</v>
      </c>
      <c r="BM229" s="213" t="s">
        <v>636</v>
      </c>
    </row>
    <row r="230" s="2" customFormat="1">
      <c r="A230" s="36"/>
      <c r="B230" s="37"/>
      <c r="C230" s="38"/>
      <c r="D230" s="215" t="s">
        <v>143</v>
      </c>
      <c r="E230" s="38"/>
      <c r="F230" s="216" t="s">
        <v>637</v>
      </c>
      <c r="G230" s="38"/>
      <c r="H230" s="38"/>
      <c r="I230" s="217"/>
      <c r="J230" s="38"/>
      <c r="K230" s="38"/>
      <c r="L230" s="42"/>
      <c r="M230" s="218"/>
      <c r="N230" s="219"/>
      <c r="O230" s="82"/>
      <c r="P230" s="82"/>
      <c r="Q230" s="82"/>
      <c r="R230" s="82"/>
      <c r="S230" s="82"/>
      <c r="T230" s="83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5" t="s">
        <v>143</v>
      </c>
      <c r="AU230" s="15" t="s">
        <v>83</v>
      </c>
    </row>
    <row r="231" s="2" customFormat="1" ht="24.15" customHeight="1">
      <c r="A231" s="36"/>
      <c r="B231" s="37"/>
      <c r="C231" s="235" t="s">
        <v>638</v>
      </c>
      <c r="D231" s="235" t="s">
        <v>456</v>
      </c>
      <c r="E231" s="236" t="s">
        <v>639</v>
      </c>
      <c r="F231" s="237" t="s">
        <v>640</v>
      </c>
      <c r="G231" s="238" t="s">
        <v>186</v>
      </c>
      <c r="H231" s="239">
        <v>1</v>
      </c>
      <c r="I231" s="240"/>
      <c r="J231" s="241">
        <f>ROUND(I231*H231,2)</f>
        <v>0</v>
      </c>
      <c r="K231" s="237" t="s">
        <v>141</v>
      </c>
      <c r="L231" s="242"/>
      <c r="M231" s="243" t="s">
        <v>19</v>
      </c>
      <c r="N231" s="244" t="s">
        <v>45</v>
      </c>
      <c r="O231" s="82"/>
      <c r="P231" s="211">
        <f>O231*H231</f>
        <v>0</v>
      </c>
      <c r="Q231" s="211">
        <v>0.00089999999999999998</v>
      </c>
      <c r="R231" s="211">
        <f>Q231*H231</f>
        <v>0.00089999999999999998</v>
      </c>
      <c r="S231" s="211">
        <v>0</v>
      </c>
      <c r="T231" s="212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13" t="s">
        <v>371</v>
      </c>
      <c r="AT231" s="213" t="s">
        <v>456</v>
      </c>
      <c r="AU231" s="213" t="s">
        <v>83</v>
      </c>
      <c r="AY231" s="15" t="s">
        <v>135</v>
      </c>
      <c r="BE231" s="214">
        <f>IF(N231="základní",J231,0)</f>
        <v>0</v>
      </c>
      <c r="BF231" s="214">
        <f>IF(N231="snížená",J231,0)</f>
        <v>0</v>
      </c>
      <c r="BG231" s="214">
        <f>IF(N231="zákl. přenesená",J231,0)</f>
        <v>0</v>
      </c>
      <c r="BH231" s="214">
        <f>IF(N231="sníž. přenesená",J231,0)</f>
        <v>0</v>
      </c>
      <c r="BI231" s="214">
        <f>IF(N231="nulová",J231,0)</f>
        <v>0</v>
      </c>
      <c r="BJ231" s="15" t="s">
        <v>79</v>
      </c>
      <c r="BK231" s="214">
        <f>ROUND(I231*H231,2)</f>
        <v>0</v>
      </c>
      <c r="BL231" s="15" t="s">
        <v>271</v>
      </c>
      <c r="BM231" s="213" t="s">
        <v>641</v>
      </c>
    </row>
    <row r="232" s="2" customFormat="1" ht="24.15" customHeight="1">
      <c r="A232" s="36"/>
      <c r="B232" s="37"/>
      <c r="C232" s="202" t="s">
        <v>642</v>
      </c>
      <c r="D232" s="202" t="s">
        <v>137</v>
      </c>
      <c r="E232" s="203" t="s">
        <v>643</v>
      </c>
      <c r="F232" s="204" t="s">
        <v>644</v>
      </c>
      <c r="G232" s="205" t="s">
        <v>186</v>
      </c>
      <c r="H232" s="206">
        <v>3</v>
      </c>
      <c r="I232" s="207"/>
      <c r="J232" s="208">
        <f>ROUND(I232*H232,2)</f>
        <v>0</v>
      </c>
      <c r="K232" s="204" t="s">
        <v>141</v>
      </c>
      <c r="L232" s="42"/>
      <c r="M232" s="209" t="s">
        <v>19</v>
      </c>
      <c r="N232" s="210" t="s">
        <v>45</v>
      </c>
      <c r="O232" s="82"/>
      <c r="P232" s="211">
        <f>O232*H232</f>
        <v>0</v>
      </c>
      <c r="Q232" s="211">
        <v>0</v>
      </c>
      <c r="R232" s="211">
        <f>Q232*H232</f>
        <v>0</v>
      </c>
      <c r="S232" s="211">
        <v>0</v>
      </c>
      <c r="T232" s="212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13" t="s">
        <v>271</v>
      </c>
      <c r="AT232" s="213" t="s">
        <v>137</v>
      </c>
      <c r="AU232" s="213" t="s">
        <v>83</v>
      </c>
      <c r="AY232" s="15" t="s">
        <v>135</v>
      </c>
      <c r="BE232" s="214">
        <f>IF(N232="základní",J232,0)</f>
        <v>0</v>
      </c>
      <c r="BF232" s="214">
        <f>IF(N232="snížená",J232,0)</f>
        <v>0</v>
      </c>
      <c r="BG232" s="214">
        <f>IF(N232="zákl. přenesená",J232,0)</f>
        <v>0</v>
      </c>
      <c r="BH232" s="214">
        <f>IF(N232="sníž. přenesená",J232,0)</f>
        <v>0</v>
      </c>
      <c r="BI232" s="214">
        <f>IF(N232="nulová",J232,0)</f>
        <v>0</v>
      </c>
      <c r="BJ232" s="15" t="s">
        <v>79</v>
      </c>
      <c r="BK232" s="214">
        <f>ROUND(I232*H232,2)</f>
        <v>0</v>
      </c>
      <c r="BL232" s="15" t="s">
        <v>271</v>
      </c>
      <c r="BM232" s="213" t="s">
        <v>645</v>
      </c>
    </row>
    <row r="233" s="2" customFormat="1">
      <c r="A233" s="36"/>
      <c r="B233" s="37"/>
      <c r="C233" s="38"/>
      <c r="D233" s="215" t="s">
        <v>143</v>
      </c>
      <c r="E233" s="38"/>
      <c r="F233" s="216" t="s">
        <v>646</v>
      </c>
      <c r="G233" s="38"/>
      <c r="H233" s="38"/>
      <c r="I233" s="217"/>
      <c r="J233" s="38"/>
      <c r="K233" s="38"/>
      <c r="L233" s="42"/>
      <c r="M233" s="218"/>
      <c r="N233" s="219"/>
      <c r="O233" s="82"/>
      <c r="P233" s="82"/>
      <c r="Q233" s="82"/>
      <c r="R233" s="82"/>
      <c r="S233" s="82"/>
      <c r="T233" s="83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5" t="s">
        <v>143</v>
      </c>
      <c r="AU233" s="15" t="s">
        <v>83</v>
      </c>
    </row>
    <row r="234" s="2" customFormat="1" ht="33" customHeight="1">
      <c r="A234" s="36"/>
      <c r="B234" s="37"/>
      <c r="C234" s="235" t="s">
        <v>647</v>
      </c>
      <c r="D234" s="235" t="s">
        <v>456</v>
      </c>
      <c r="E234" s="236" t="s">
        <v>648</v>
      </c>
      <c r="F234" s="237" t="s">
        <v>649</v>
      </c>
      <c r="G234" s="238" t="s">
        <v>186</v>
      </c>
      <c r="H234" s="239">
        <v>3</v>
      </c>
      <c r="I234" s="240"/>
      <c r="J234" s="241">
        <f>ROUND(I234*H234,2)</f>
        <v>0</v>
      </c>
      <c r="K234" s="237" t="s">
        <v>141</v>
      </c>
      <c r="L234" s="242"/>
      <c r="M234" s="243" t="s">
        <v>19</v>
      </c>
      <c r="N234" s="244" t="s">
        <v>45</v>
      </c>
      <c r="O234" s="82"/>
      <c r="P234" s="211">
        <f>O234*H234</f>
        <v>0</v>
      </c>
      <c r="Q234" s="211">
        <v>0.00076999999999999996</v>
      </c>
      <c r="R234" s="211">
        <f>Q234*H234</f>
        <v>0.00231</v>
      </c>
      <c r="S234" s="211">
        <v>0</v>
      </c>
      <c r="T234" s="212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13" t="s">
        <v>371</v>
      </c>
      <c r="AT234" s="213" t="s">
        <v>456</v>
      </c>
      <c r="AU234" s="213" t="s">
        <v>83</v>
      </c>
      <c r="AY234" s="15" t="s">
        <v>135</v>
      </c>
      <c r="BE234" s="214">
        <f>IF(N234="základní",J234,0)</f>
        <v>0</v>
      </c>
      <c r="BF234" s="214">
        <f>IF(N234="snížená",J234,0)</f>
        <v>0</v>
      </c>
      <c r="BG234" s="214">
        <f>IF(N234="zákl. přenesená",J234,0)</f>
        <v>0</v>
      </c>
      <c r="BH234" s="214">
        <f>IF(N234="sníž. přenesená",J234,0)</f>
        <v>0</v>
      </c>
      <c r="BI234" s="214">
        <f>IF(N234="nulová",J234,0)</f>
        <v>0</v>
      </c>
      <c r="BJ234" s="15" t="s">
        <v>79</v>
      </c>
      <c r="BK234" s="214">
        <f>ROUND(I234*H234,2)</f>
        <v>0</v>
      </c>
      <c r="BL234" s="15" t="s">
        <v>271</v>
      </c>
      <c r="BM234" s="213" t="s">
        <v>650</v>
      </c>
    </row>
    <row r="235" s="2" customFormat="1" ht="37.8" customHeight="1">
      <c r="A235" s="36"/>
      <c r="B235" s="37"/>
      <c r="C235" s="202" t="s">
        <v>651</v>
      </c>
      <c r="D235" s="202" t="s">
        <v>137</v>
      </c>
      <c r="E235" s="203" t="s">
        <v>652</v>
      </c>
      <c r="F235" s="204" t="s">
        <v>653</v>
      </c>
      <c r="G235" s="205" t="s">
        <v>170</v>
      </c>
      <c r="H235" s="206">
        <v>5.9000000000000004</v>
      </c>
      <c r="I235" s="207"/>
      <c r="J235" s="208">
        <f>ROUND(I235*H235,2)</f>
        <v>0</v>
      </c>
      <c r="K235" s="204" t="s">
        <v>141</v>
      </c>
      <c r="L235" s="42"/>
      <c r="M235" s="209" t="s">
        <v>19</v>
      </c>
      <c r="N235" s="210" t="s">
        <v>45</v>
      </c>
      <c r="O235" s="82"/>
      <c r="P235" s="211">
        <f>O235*H235</f>
        <v>0</v>
      </c>
      <c r="Q235" s="211">
        <v>0.0034399999999999999</v>
      </c>
      <c r="R235" s="211">
        <f>Q235*H235</f>
        <v>0.020296000000000002</v>
      </c>
      <c r="S235" s="211">
        <v>0</v>
      </c>
      <c r="T235" s="212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13" t="s">
        <v>271</v>
      </c>
      <c r="AT235" s="213" t="s">
        <v>137</v>
      </c>
      <c r="AU235" s="213" t="s">
        <v>83</v>
      </c>
      <c r="AY235" s="15" t="s">
        <v>135</v>
      </c>
      <c r="BE235" s="214">
        <f>IF(N235="základní",J235,0)</f>
        <v>0</v>
      </c>
      <c r="BF235" s="214">
        <f>IF(N235="snížená",J235,0)</f>
        <v>0</v>
      </c>
      <c r="BG235" s="214">
        <f>IF(N235="zákl. přenesená",J235,0)</f>
        <v>0</v>
      </c>
      <c r="BH235" s="214">
        <f>IF(N235="sníž. přenesená",J235,0)</f>
        <v>0</v>
      </c>
      <c r="BI235" s="214">
        <f>IF(N235="nulová",J235,0)</f>
        <v>0</v>
      </c>
      <c r="BJ235" s="15" t="s">
        <v>79</v>
      </c>
      <c r="BK235" s="214">
        <f>ROUND(I235*H235,2)</f>
        <v>0</v>
      </c>
      <c r="BL235" s="15" t="s">
        <v>271</v>
      </c>
      <c r="BM235" s="213" t="s">
        <v>654</v>
      </c>
    </row>
    <row r="236" s="2" customFormat="1">
      <c r="A236" s="36"/>
      <c r="B236" s="37"/>
      <c r="C236" s="38"/>
      <c r="D236" s="215" t="s">
        <v>143</v>
      </c>
      <c r="E236" s="38"/>
      <c r="F236" s="216" t="s">
        <v>655</v>
      </c>
      <c r="G236" s="38"/>
      <c r="H236" s="38"/>
      <c r="I236" s="217"/>
      <c r="J236" s="38"/>
      <c r="K236" s="38"/>
      <c r="L236" s="42"/>
      <c r="M236" s="218"/>
      <c r="N236" s="219"/>
      <c r="O236" s="82"/>
      <c r="P236" s="82"/>
      <c r="Q236" s="82"/>
      <c r="R236" s="82"/>
      <c r="S236" s="82"/>
      <c r="T236" s="83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5" t="s">
        <v>143</v>
      </c>
      <c r="AU236" s="15" t="s">
        <v>83</v>
      </c>
    </row>
    <row r="237" s="13" customFormat="1">
      <c r="A237" s="13"/>
      <c r="B237" s="220"/>
      <c r="C237" s="221"/>
      <c r="D237" s="222" t="s">
        <v>145</v>
      </c>
      <c r="E237" s="223" t="s">
        <v>19</v>
      </c>
      <c r="F237" s="224" t="s">
        <v>656</v>
      </c>
      <c r="G237" s="221"/>
      <c r="H237" s="225">
        <v>5.9000000000000004</v>
      </c>
      <c r="I237" s="226"/>
      <c r="J237" s="221"/>
      <c r="K237" s="221"/>
      <c r="L237" s="227"/>
      <c r="M237" s="228"/>
      <c r="N237" s="229"/>
      <c r="O237" s="229"/>
      <c r="P237" s="229"/>
      <c r="Q237" s="229"/>
      <c r="R237" s="229"/>
      <c r="S237" s="229"/>
      <c r="T237" s="23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1" t="s">
        <v>145</v>
      </c>
      <c r="AU237" s="231" t="s">
        <v>83</v>
      </c>
      <c r="AV237" s="13" t="s">
        <v>83</v>
      </c>
      <c r="AW237" s="13" t="s">
        <v>35</v>
      </c>
      <c r="AX237" s="13" t="s">
        <v>79</v>
      </c>
      <c r="AY237" s="231" t="s">
        <v>135</v>
      </c>
    </row>
    <row r="238" s="2" customFormat="1" ht="49.05" customHeight="1">
      <c r="A238" s="36"/>
      <c r="B238" s="37"/>
      <c r="C238" s="202" t="s">
        <v>657</v>
      </c>
      <c r="D238" s="202" t="s">
        <v>137</v>
      </c>
      <c r="E238" s="203" t="s">
        <v>658</v>
      </c>
      <c r="F238" s="204" t="s">
        <v>659</v>
      </c>
      <c r="G238" s="205" t="s">
        <v>284</v>
      </c>
      <c r="H238" s="206">
        <v>0.024</v>
      </c>
      <c r="I238" s="207"/>
      <c r="J238" s="208">
        <f>ROUND(I238*H238,2)</f>
        <v>0</v>
      </c>
      <c r="K238" s="204" t="s">
        <v>141</v>
      </c>
      <c r="L238" s="42"/>
      <c r="M238" s="209" t="s">
        <v>19</v>
      </c>
      <c r="N238" s="210" t="s">
        <v>45</v>
      </c>
      <c r="O238" s="82"/>
      <c r="P238" s="211">
        <f>O238*H238</f>
        <v>0</v>
      </c>
      <c r="Q238" s="211">
        <v>0</v>
      </c>
      <c r="R238" s="211">
        <f>Q238*H238</f>
        <v>0</v>
      </c>
      <c r="S238" s="211">
        <v>0</v>
      </c>
      <c r="T238" s="212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13" t="s">
        <v>271</v>
      </c>
      <c r="AT238" s="213" t="s">
        <v>137</v>
      </c>
      <c r="AU238" s="213" t="s">
        <v>83</v>
      </c>
      <c r="AY238" s="15" t="s">
        <v>135</v>
      </c>
      <c r="BE238" s="214">
        <f>IF(N238="základní",J238,0)</f>
        <v>0</v>
      </c>
      <c r="BF238" s="214">
        <f>IF(N238="snížená",J238,0)</f>
        <v>0</v>
      </c>
      <c r="BG238" s="214">
        <f>IF(N238="zákl. přenesená",J238,0)</f>
        <v>0</v>
      </c>
      <c r="BH238" s="214">
        <f>IF(N238="sníž. přenesená",J238,0)</f>
        <v>0</v>
      </c>
      <c r="BI238" s="214">
        <f>IF(N238="nulová",J238,0)</f>
        <v>0</v>
      </c>
      <c r="BJ238" s="15" t="s">
        <v>79</v>
      </c>
      <c r="BK238" s="214">
        <f>ROUND(I238*H238,2)</f>
        <v>0</v>
      </c>
      <c r="BL238" s="15" t="s">
        <v>271</v>
      </c>
      <c r="BM238" s="213" t="s">
        <v>660</v>
      </c>
    </row>
    <row r="239" s="2" customFormat="1">
      <c r="A239" s="36"/>
      <c r="B239" s="37"/>
      <c r="C239" s="38"/>
      <c r="D239" s="215" t="s">
        <v>143</v>
      </c>
      <c r="E239" s="38"/>
      <c r="F239" s="216" t="s">
        <v>661</v>
      </c>
      <c r="G239" s="38"/>
      <c r="H239" s="38"/>
      <c r="I239" s="217"/>
      <c r="J239" s="38"/>
      <c r="K239" s="38"/>
      <c r="L239" s="42"/>
      <c r="M239" s="218"/>
      <c r="N239" s="219"/>
      <c r="O239" s="82"/>
      <c r="P239" s="82"/>
      <c r="Q239" s="82"/>
      <c r="R239" s="82"/>
      <c r="S239" s="82"/>
      <c r="T239" s="83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5" t="s">
        <v>143</v>
      </c>
      <c r="AU239" s="15" t="s">
        <v>83</v>
      </c>
    </row>
    <row r="240" s="12" customFormat="1" ht="22.8" customHeight="1">
      <c r="A240" s="12"/>
      <c r="B240" s="186"/>
      <c r="C240" s="187"/>
      <c r="D240" s="188" t="s">
        <v>73</v>
      </c>
      <c r="E240" s="200" t="s">
        <v>662</v>
      </c>
      <c r="F240" s="200" t="s">
        <v>663</v>
      </c>
      <c r="G240" s="187"/>
      <c r="H240" s="187"/>
      <c r="I240" s="190"/>
      <c r="J240" s="201">
        <f>BK240</f>
        <v>0</v>
      </c>
      <c r="K240" s="187"/>
      <c r="L240" s="192"/>
      <c r="M240" s="193"/>
      <c r="N240" s="194"/>
      <c r="O240" s="194"/>
      <c r="P240" s="195">
        <f>SUM(P241:P245)</f>
        <v>0</v>
      </c>
      <c r="Q240" s="194"/>
      <c r="R240" s="195">
        <f>SUM(R241:R245)</f>
        <v>0.13597200000000001</v>
      </c>
      <c r="S240" s="194"/>
      <c r="T240" s="196">
        <f>SUM(T241:T245)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197" t="s">
        <v>83</v>
      </c>
      <c r="AT240" s="198" t="s">
        <v>73</v>
      </c>
      <c r="AU240" s="198" t="s">
        <v>79</v>
      </c>
      <c r="AY240" s="197" t="s">
        <v>135</v>
      </c>
      <c r="BK240" s="199">
        <f>SUM(BK241:BK245)</f>
        <v>0</v>
      </c>
    </row>
    <row r="241" s="2" customFormat="1" ht="49.05" customHeight="1">
      <c r="A241" s="36"/>
      <c r="B241" s="37"/>
      <c r="C241" s="202" t="s">
        <v>664</v>
      </c>
      <c r="D241" s="202" t="s">
        <v>137</v>
      </c>
      <c r="E241" s="203" t="s">
        <v>665</v>
      </c>
      <c r="F241" s="204" t="s">
        <v>666</v>
      </c>
      <c r="G241" s="205" t="s">
        <v>140</v>
      </c>
      <c r="H241" s="206">
        <v>10.800000000000001</v>
      </c>
      <c r="I241" s="207"/>
      <c r="J241" s="208">
        <f>ROUND(I241*H241,2)</f>
        <v>0</v>
      </c>
      <c r="K241" s="204" t="s">
        <v>141</v>
      </c>
      <c r="L241" s="42"/>
      <c r="M241" s="209" t="s">
        <v>19</v>
      </c>
      <c r="N241" s="210" t="s">
        <v>45</v>
      </c>
      <c r="O241" s="82"/>
      <c r="P241" s="211">
        <f>O241*H241</f>
        <v>0</v>
      </c>
      <c r="Q241" s="211">
        <v>0.012590000000000001</v>
      </c>
      <c r="R241" s="211">
        <f>Q241*H241</f>
        <v>0.13597200000000001</v>
      </c>
      <c r="S241" s="211">
        <v>0</v>
      </c>
      <c r="T241" s="212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13" t="s">
        <v>271</v>
      </c>
      <c r="AT241" s="213" t="s">
        <v>137</v>
      </c>
      <c r="AU241" s="213" t="s">
        <v>83</v>
      </c>
      <c r="AY241" s="15" t="s">
        <v>135</v>
      </c>
      <c r="BE241" s="214">
        <f>IF(N241="základní",J241,0)</f>
        <v>0</v>
      </c>
      <c r="BF241" s="214">
        <f>IF(N241="snížená",J241,0)</f>
        <v>0</v>
      </c>
      <c r="BG241" s="214">
        <f>IF(N241="zákl. přenesená",J241,0)</f>
        <v>0</v>
      </c>
      <c r="BH241" s="214">
        <f>IF(N241="sníž. přenesená",J241,0)</f>
        <v>0</v>
      </c>
      <c r="BI241" s="214">
        <f>IF(N241="nulová",J241,0)</f>
        <v>0</v>
      </c>
      <c r="BJ241" s="15" t="s">
        <v>79</v>
      </c>
      <c r="BK241" s="214">
        <f>ROUND(I241*H241,2)</f>
        <v>0</v>
      </c>
      <c r="BL241" s="15" t="s">
        <v>271</v>
      </c>
      <c r="BM241" s="213" t="s">
        <v>667</v>
      </c>
    </row>
    <row r="242" s="2" customFormat="1">
      <c r="A242" s="36"/>
      <c r="B242" s="37"/>
      <c r="C242" s="38"/>
      <c r="D242" s="215" t="s">
        <v>143</v>
      </c>
      <c r="E242" s="38"/>
      <c r="F242" s="216" t="s">
        <v>668</v>
      </c>
      <c r="G242" s="38"/>
      <c r="H242" s="38"/>
      <c r="I242" s="217"/>
      <c r="J242" s="38"/>
      <c r="K242" s="38"/>
      <c r="L242" s="42"/>
      <c r="M242" s="218"/>
      <c r="N242" s="219"/>
      <c r="O242" s="82"/>
      <c r="P242" s="82"/>
      <c r="Q242" s="82"/>
      <c r="R242" s="82"/>
      <c r="S242" s="82"/>
      <c r="T242" s="83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5" t="s">
        <v>143</v>
      </c>
      <c r="AU242" s="15" t="s">
        <v>83</v>
      </c>
    </row>
    <row r="243" s="13" customFormat="1">
      <c r="A243" s="13"/>
      <c r="B243" s="220"/>
      <c r="C243" s="221"/>
      <c r="D243" s="222" t="s">
        <v>145</v>
      </c>
      <c r="E243" s="223" t="s">
        <v>19</v>
      </c>
      <c r="F243" s="224" t="s">
        <v>669</v>
      </c>
      <c r="G243" s="221"/>
      <c r="H243" s="225">
        <v>10.800000000000001</v>
      </c>
      <c r="I243" s="226"/>
      <c r="J243" s="221"/>
      <c r="K243" s="221"/>
      <c r="L243" s="227"/>
      <c r="M243" s="228"/>
      <c r="N243" s="229"/>
      <c r="O243" s="229"/>
      <c r="P243" s="229"/>
      <c r="Q243" s="229"/>
      <c r="R243" s="229"/>
      <c r="S243" s="229"/>
      <c r="T243" s="23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1" t="s">
        <v>145</v>
      </c>
      <c r="AU243" s="231" t="s">
        <v>83</v>
      </c>
      <c r="AV243" s="13" t="s">
        <v>83</v>
      </c>
      <c r="AW243" s="13" t="s">
        <v>35</v>
      </c>
      <c r="AX243" s="13" t="s">
        <v>79</v>
      </c>
      <c r="AY243" s="231" t="s">
        <v>135</v>
      </c>
    </row>
    <row r="244" s="2" customFormat="1" ht="44.25" customHeight="1">
      <c r="A244" s="36"/>
      <c r="B244" s="37"/>
      <c r="C244" s="202" t="s">
        <v>670</v>
      </c>
      <c r="D244" s="202" t="s">
        <v>137</v>
      </c>
      <c r="E244" s="203" t="s">
        <v>671</v>
      </c>
      <c r="F244" s="204" t="s">
        <v>672</v>
      </c>
      <c r="G244" s="205" t="s">
        <v>284</v>
      </c>
      <c r="H244" s="206">
        <v>0.13600000000000001</v>
      </c>
      <c r="I244" s="207"/>
      <c r="J244" s="208">
        <f>ROUND(I244*H244,2)</f>
        <v>0</v>
      </c>
      <c r="K244" s="204" t="s">
        <v>141</v>
      </c>
      <c r="L244" s="42"/>
      <c r="M244" s="209" t="s">
        <v>19</v>
      </c>
      <c r="N244" s="210" t="s">
        <v>45</v>
      </c>
      <c r="O244" s="82"/>
      <c r="P244" s="211">
        <f>O244*H244</f>
        <v>0</v>
      </c>
      <c r="Q244" s="211">
        <v>0</v>
      </c>
      <c r="R244" s="211">
        <f>Q244*H244</f>
        <v>0</v>
      </c>
      <c r="S244" s="211">
        <v>0</v>
      </c>
      <c r="T244" s="212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13" t="s">
        <v>271</v>
      </c>
      <c r="AT244" s="213" t="s">
        <v>137</v>
      </c>
      <c r="AU244" s="213" t="s">
        <v>83</v>
      </c>
      <c r="AY244" s="15" t="s">
        <v>135</v>
      </c>
      <c r="BE244" s="214">
        <f>IF(N244="základní",J244,0)</f>
        <v>0</v>
      </c>
      <c r="BF244" s="214">
        <f>IF(N244="snížená",J244,0)</f>
        <v>0</v>
      </c>
      <c r="BG244" s="214">
        <f>IF(N244="zákl. přenesená",J244,0)</f>
        <v>0</v>
      </c>
      <c r="BH244" s="214">
        <f>IF(N244="sníž. přenesená",J244,0)</f>
        <v>0</v>
      </c>
      <c r="BI244" s="214">
        <f>IF(N244="nulová",J244,0)</f>
        <v>0</v>
      </c>
      <c r="BJ244" s="15" t="s">
        <v>79</v>
      </c>
      <c r="BK244" s="214">
        <f>ROUND(I244*H244,2)</f>
        <v>0</v>
      </c>
      <c r="BL244" s="15" t="s">
        <v>271</v>
      </c>
      <c r="BM244" s="213" t="s">
        <v>673</v>
      </c>
    </row>
    <row r="245" s="2" customFormat="1">
      <c r="A245" s="36"/>
      <c r="B245" s="37"/>
      <c r="C245" s="38"/>
      <c r="D245" s="215" t="s">
        <v>143</v>
      </c>
      <c r="E245" s="38"/>
      <c r="F245" s="216" t="s">
        <v>674</v>
      </c>
      <c r="G245" s="38"/>
      <c r="H245" s="38"/>
      <c r="I245" s="217"/>
      <c r="J245" s="38"/>
      <c r="K245" s="38"/>
      <c r="L245" s="42"/>
      <c r="M245" s="218"/>
      <c r="N245" s="219"/>
      <c r="O245" s="82"/>
      <c r="P245" s="82"/>
      <c r="Q245" s="82"/>
      <c r="R245" s="82"/>
      <c r="S245" s="82"/>
      <c r="T245" s="83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5" t="s">
        <v>143</v>
      </c>
      <c r="AU245" s="15" t="s">
        <v>83</v>
      </c>
    </row>
    <row r="246" s="12" customFormat="1" ht="22.8" customHeight="1">
      <c r="A246" s="12"/>
      <c r="B246" s="186"/>
      <c r="C246" s="187"/>
      <c r="D246" s="188" t="s">
        <v>73</v>
      </c>
      <c r="E246" s="200" t="s">
        <v>675</v>
      </c>
      <c r="F246" s="200" t="s">
        <v>676</v>
      </c>
      <c r="G246" s="187"/>
      <c r="H246" s="187"/>
      <c r="I246" s="190"/>
      <c r="J246" s="201">
        <f>BK246</f>
        <v>0</v>
      </c>
      <c r="K246" s="187"/>
      <c r="L246" s="192"/>
      <c r="M246" s="193"/>
      <c r="N246" s="194"/>
      <c r="O246" s="194"/>
      <c r="P246" s="195">
        <f>SUM(P247:P251)</f>
        <v>0</v>
      </c>
      <c r="Q246" s="194"/>
      <c r="R246" s="195">
        <f>SUM(R247:R251)</f>
        <v>0.036441600000000005</v>
      </c>
      <c r="S246" s="194"/>
      <c r="T246" s="196">
        <f>SUM(T247:T251)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197" t="s">
        <v>83</v>
      </c>
      <c r="AT246" s="198" t="s">
        <v>73</v>
      </c>
      <c r="AU246" s="198" t="s">
        <v>79</v>
      </c>
      <c r="AY246" s="197" t="s">
        <v>135</v>
      </c>
      <c r="BK246" s="199">
        <f>SUM(BK247:BK251)</f>
        <v>0</v>
      </c>
    </row>
    <row r="247" s="2" customFormat="1" ht="37.8" customHeight="1">
      <c r="A247" s="36"/>
      <c r="B247" s="37"/>
      <c r="C247" s="202" t="s">
        <v>677</v>
      </c>
      <c r="D247" s="202" t="s">
        <v>137</v>
      </c>
      <c r="E247" s="203" t="s">
        <v>678</v>
      </c>
      <c r="F247" s="204" t="s">
        <v>679</v>
      </c>
      <c r="G247" s="205" t="s">
        <v>170</v>
      </c>
      <c r="H247" s="206">
        <v>8.3200000000000003</v>
      </c>
      <c r="I247" s="207"/>
      <c r="J247" s="208">
        <f>ROUND(I247*H247,2)</f>
        <v>0</v>
      </c>
      <c r="K247" s="204" t="s">
        <v>141</v>
      </c>
      <c r="L247" s="42"/>
      <c r="M247" s="209" t="s">
        <v>19</v>
      </c>
      <c r="N247" s="210" t="s">
        <v>45</v>
      </c>
      <c r="O247" s="82"/>
      <c r="P247" s="211">
        <f>O247*H247</f>
        <v>0</v>
      </c>
      <c r="Q247" s="211">
        <v>0.0043800000000000002</v>
      </c>
      <c r="R247" s="211">
        <f>Q247*H247</f>
        <v>0.036441600000000005</v>
      </c>
      <c r="S247" s="211">
        <v>0</v>
      </c>
      <c r="T247" s="212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13" t="s">
        <v>271</v>
      </c>
      <c r="AT247" s="213" t="s">
        <v>137</v>
      </c>
      <c r="AU247" s="213" t="s">
        <v>83</v>
      </c>
      <c r="AY247" s="15" t="s">
        <v>135</v>
      </c>
      <c r="BE247" s="214">
        <f>IF(N247="základní",J247,0)</f>
        <v>0</v>
      </c>
      <c r="BF247" s="214">
        <f>IF(N247="snížená",J247,0)</f>
        <v>0</v>
      </c>
      <c r="BG247" s="214">
        <f>IF(N247="zákl. přenesená",J247,0)</f>
        <v>0</v>
      </c>
      <c r="BH247" s="214">
        <f>IF(N247="sníž. přenesená",J247,0)</f>
        <v>0</v>
      </c>
      <c r="BI247" s="214">
        <f>IF(N247="nulová",J247,0)</f>
        <v>0</v>
      </c>
      <c r="BJ247" s="15" t="s">
        <v>79</v>
      </c>
      <c r="BK247" s="214">
        <f>ROUND(I247*H247,2)</f>
        <v>0</v>
      </c>
      <c r="BL247" s="15" t="s">
        <v>271</v>
      </c>
      <c r="BM247" s="213" t="s">
        <v>680</v>
      </c>
    </row>
    <row r="248" s="2" customFormat="1">
      <c r="A248" s="36"/>
      <c r="B248" s="37"/>
      <c r="C248" s="38"/>
      <c r="D248" s="215" t="s">
        <v>143</v>
      </c>
      <c r="E248" s="38"/>
      <c r="F248" s="216" t="s">
        <v>681</v>
      </c>
      <c r="G248" s="38"/>
      <c r="H248" s="38"/>
      <c r="I248" s="217"/>
      <c r="J248" s="38"/>
      <c r="K248" s="38"/>
      <c r="L248" s="42"/>
      <c r="M248" s="218"/>
      <c r="N248" s="219"/>
      <c r="O248" s="82"/>
      <c r="P248" s="82"/>
      <c r="Q248" s="82"/>
      <c r="R248" s="82"/>
      <c r="S248" s="82"/>
      <c r="T248" s="83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5" t="s">
        <v>143</v>
      </c>
      <c r="AU248" s="15" t="s">
        <v>83</v>
      </c>
    </row>
    <row r="249" s="13" customFormat="1">
      <c r="A249" s="13"/>
      <c r="B249" s="220"/>
      <c r="C249" s="221"/>
      <c r="D249" s="222" t="s">
        <v>145</v>
      </c>
      <c r="E249" s="223" t="s">
        <v>19</v>
      </c>
      <c r="F249" s="224" t="s">
        <v>682</v>
      </c>
      <c r="G249" s="221"/>
      <c r="H249" s="225">
        <v>8.3200000000000003</v>
      </c>
      <c r="I249" s="226"/>
      <c r="J249" s="221"/>
      <c r="K249" s="221"/>
      <c r="L249" s="227"/>
      <c r="M249" s="228"/>
      <c r="N249" s="229"/>
      <c r="O249" s="229"/>
      <c r="P249" s="229"/>
      <c r="Q249" s="229"/>
      <c r="R249" s="229"/>
      <c r="S249" s="229"/>
      <c r="T249" s="23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1" t="s">
        <v>145</v>
      </c>
      <c r="AU249" s="231" t="s">
        <v>83</v>
      </c>
      <c r="AV249" s="13" t="s">
        <v>83</v>
      </c>
      <c r="AW249" s="13" t="s">
        <v>35</v>
      </c>
      <c r="AX249" s="13" t="s">
        <v>79</v>
      </c>
      <c r="AY249" s="231" t="s">
        <v>135</v>
      </c>
    </row>
    <row r="250" s="2" customFormat="1" ht="44.25" customHeight="1">
      <c r="A250" s="36"/>
      <c r="B250" s="37"/>
      <c r="C250" s="202" t="s">
        <v>683</v>
      </c>
      <c r="D250" s="202" t="s">
        <v>137</v>
      </c>
      <c r="E250" s="203" t="s">
        <v>684</v>
      </c>
      <c r="F250" s="204" t="s">
        <v>685</v>
      </c>
      <c r="G250" s="205" t="s">
        <v>284</v>
      </c>
      <c r="H250" s="206">
        <v>0.035999999999999997</v>
      </c>
      <c r="I250" s="207"/>
      <c r="J250" s="208">
        <f>ROUND(I250*H250,2)</f>
        <v>0</v>
      </c>
      <c r="K250" s="204" t="s">
        <v>141</v>
      </c>
      <c r="L250" s="42"/>
      <c r="M250" s="209" t="s">
        <v>19</v>
      </c>
      <c r="N250" s="210" t="s">
        <v>45</v>
      </c>
      <c r="O250" s="82"/>
      <c r="P250" s="211">
        <f>O250*H250</f>
        <v>0</v>
      </c>
      <c r="Q250" s="211">
        <v>0</v>
      </c>
      <c r="R250" s="211">
        <f>Q250*H250</f>
        <v>0</v>
      </c>
      <c r="S250" s="211">
        <v>0</v>
      </c>
      <c r="T250" s="212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13" t="s">
        <v>271</v>
      </c>
      <c r="AT250" s="213" t="s">
        <v>137</v>
      </c>
      <c r="AU250" s="213" t="s">
        <v>83</v>
      </c>
      <c r="AY250" s="15" t="s">
        <v>135</v>
      </c>
      <c r="BE250" s="214">
        <f>IF(N250="základní",J250,0)</f>
        <v>0</v>
      </c>
      <c r="BF250" s="214">
        <f>IF(N250="snížená",J250,0)</f>
        <v>0</v>
      </c>
      <c r="BG250" s="214">
        <f>IF(N250="zákl. přenesená",J250,0)</f>
        <v>0</v>
      </c>
      <c r="BH250" s="214">
        <f>IF(N250="sníž. přenesená",J250,0)</f>
        <v>0</v>
      </c>
      <c r="BI250" s="214">
        <f>IF(N250="nulová",J250,0)</f>
        <v>0</v>
      </c>
      <c r="BJ250" s="15" t="s">
        <v>79</v>
      </c>
      <c r="BK250" s="214">
        <f>ROUND(I250*H250,2)</f>
        <v>0</v>
      </c>
      <c r="BL250" s="15" t="s">
        <v>271</v>
      </c>
      <c r="BM250" s="213" t="s">
        <v>686</v>
      </c>
    </row>
    <row r="251" s="2" customFormat="1">
      <c r="A251" s="36"/>
      <c r="B251" s="37"/>
      <c r="C251" s="38"/>
      <c r="D251" s="215" t="s">
        <v>143</v>
      </c>
      <c r="E251" s="38"/>
      <c r="F251" s="216" t="s">
        <v>687</v>
      </c>
      <c r="G251" s="38"/>
      <c r="H251" s="38"/>
      <c r="I251" s="217"/>
      <c r="J251" s="38"/>
      <c r="K251" s="38"/>
      <c r="L251" s="42"/>
      <c r="M251" s="218"/>
      <c r="N251" s="219"/>
      <c r="O251" s="82"/>
      <c r="P251" s="82"/>
      <c r="Q251" s="82"/>
      <c r="R251" s="82"/>
      <c r="S251" s="82"/>
      <c r="T251" s="83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5" t="s">
        <v>143</v>
      </c>
      <c r="AU251" s="15" t="s">
        <v>83</v>
      </c>
    </row>
    <row r="252" s="12" customFormat="1" ht="22.8" customHeight="1">
      <c r="A252" s="12"/>
      <c r="B252" s="186"/>
      <c r="C252" s="187"/>
      <c r="D252" s="188" t="s">
        <v>73</v>
      </c>
      <c r="E252" s="200" t="s">
        <v>384</v>
      </c>
      <c r="F252" s="200" t="s">
        <v>385</v>
      </c>
      <c r="G252" s="187"/>
      <c r="H252" s="187"/>
      <c r="I252" s="190"/>
      <c r="J252" s="201">
        <f>BK252</f>
        <v>0</v>
      </c>
      <c r="K252" s="187"/>
      <c r="L252" s="192"/>
      <c r="M252" s="193"/>
      <c r="N252" s="194"/>
      <c r="O252" s="194"/>
      <c r="P252" s="195">
        <f>SUM(P253:P269)</f>
        <v>0</v>
      </c>
      <c r="Q252" s="194"/>
      <c r="R252" s="195">
        <f>SUM(R253:R269)</f>
        <v>0.14849999999999999</v>
      </c>
      <c r="S252" s="194"/>
      <c r="T252" s="196">
        <f>SUM(T253:T269)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197" t="s">
        <v>83</v>
      </c>
      <c r="AT252" s="198" t="s">
        <v>73</v>
      </c>
      <c r="AU252" s="198" t="s">
        <v>79</v>
      </c>
      <c r="AY252" s="197" t="s">
        <v>135</v>
      </c>
      <c r="BK252" s="199">
        <f>SUM(BK253:BK269)</f>
        <v>0</v>
      </c>
    </row>
    <row r="253" s="2" customFormat="1" ht="33" customHeight="1">
      <c r="A253" s="36"/>
      <c r="B253" s="37"/>
      <c r="C253" s="202" t="s">
        <v>688</v>
      </c>
      <c r="D253" s="202" t="s">
        <v>137</v>
      </c>
      <c r="E253" s="203" t="s">
        <v>689</v>
      </c>
      <c r="F253" s="204" t="s">
        <v>690</v>
      </c>
      <c r="G253" s="205" t="s">
        <v>513</v>
      </c>
      <c r="H253" s="206">
        <v>4</v>
      </c>
      <c r="I253" s="207"/>
      <c r="J253" s="208">
        <f>ROUND(I253*H253,2)</f>
        <v>0</v>
      </c>
      <c r="K253" s="204" t="s">
        <v>19</v>
      </c>
      <c r="L253" s="42"/>
      <c r="M253" s="209" t="s">
        <v>19</v>
      </c>
      <c r="N253" s="210" t="s">
        <v>45</v>
      </c>
      <c r="O253" s="82"/>
      <c r="P253" s="211">
        <f>O253*H253</f>
        <v>0</v>
      </c>
      <c r="Q253" s="211">
        <v>0</v>
      </c>
      <c r="R253" s="211">
        <f>Q253*H253</f>
        <v>0</v>
      </c>
      <c r="S253" s="211">
        <v>0</v>
      </c>
      <c r="T253" s="212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13" t="s">
        <v>271</v>
      </c>
      <c r="AT253" s="213" t="s">
        <v>137</v>
      </c>
      <c r="AU253" s="213" t="s">
        <v>83</v>
      </c>
      <c r="AY253" s="15" t="s">
        <v>135</v>
      </c>
      <c r="BE253" s="214">
        <f>IF(N253="základní",J253,0)</f>
        <v>0</v>
      </c>
      <c r="BF253" s="214">
        <f>IF(N253="snížená",J253,0)</f>
        <v>0</v>
      </c>
      <c r="BG253" s="214">
        <f>IF(N253="zákl. přenesená",J253,0)</f>
        <v>0</v>
      </c>
      <c r="BH253" s="214">
        <f>IF(N253="sníž. přenesená",J253,0)</f>
        <v>0</v>
      </c>
      <c r="BI253" s="214">
        <f>IF(N253="nulová",J253,0)</f>
        <v>0</v>
      </c>
      <c r="BJ253" s="15" t="s">
        <v>79</v>
      </c>
      <c r="BK253" s="214">
        <f>ROUND(I253*H253,2)</f>
        <v>0</v>
      </c>
      <c r="BL253" s="15" t="s">
        <v>271</v>
      </c>
      <c r="BM253" s="213" t="s">
        <v>691</v>
      </c>
    </row>
    <row r="254" s="13" customFormat="1">
      <c r="A254" s="13"/>
      <c r="B254" s="220"/>
      <c r="C254" s="221"/>
      <c r="D254" s="222" t="s">
        <v>145</v>
      </c>
      <c r="E254" s="223" t="s">
        <v>19</v>
      </c>
      <c r="F254" s="224" t="s">
        <v>692</v>
      </c>
      <c r="G254" s="221"/>
      <c r="H254" s="225">
        <v>4</v>
      </c>
      <c r="I254" s="226"/>
      <c r="J254" s="221"/>
      <c r="K254" s="221"/>
      <c r="L254" s="227"/>
      <c r="M254" s="228"/>
      <c r="N254" s="229"/>
      <c r="O254" s="229"/>
      <c r="P254" s="229"/>
      <c r="Q254" s="229"/>
      <c r="R254" s="229"/>
      <c r="S254" s="229"/>
      <c r="T254" s="23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1" t="s">
        <v>145</v>
      </c>
      <c r="AU254" s="231" t="s">
        <v>83</v>
      </c>
      <c r="AV254" s="13" t="s">
        <v>83</v>
      </c>
      <c r="AW254" s="13" t="s">
        <v>35</v>
      </c>
      <c r="AX254" s="13" t="s">
        <v>79</v>
      </c>
      <c r="AY254" s="231" t="s">
        <v>135</v>
      </c>
    </row>
    <row r="255" s="2" customFormat="1" ht="33" customHeight="1">
      <c r="A255" s="36"/>
      <c r="B255" s="37"/>
      <c r="C255" s="202" t="s">
        <v>693</v>
      </c>
      <c r="D255" s="202" t="s">
        <v>137</v>
      </c>
      <c r="E255" s="203" t="s">
        <v>694</v>
      </c>
      <c r="F255" s="204" t="s">
        <v>695</v>
      </c>
      <c r="G255" s="205" t="s">
        <v>513</v>
      </c>
      <c r="H255" s="206">
        <v>1</v>
      </c>
      <c r="I255" s="207"/>
      <c r="J255" s="208">
        <f>ROUND(I255*H255,2)</f>
        <v>0</v>
      </c>
      <c r="K255" s="204" t="s">
        <v>19</v>
      </c>
      <c r="L255" s="42"/>
      <c r="M255" s="209" t="s">
        <v>19</v>
      </c>
      <c r="N255" s="210" t="s">
        <v>45</v>
      </c>
      <c r="O255" s="82"/>
      <c r="P255" s="211">
        <f>O255*H255</f>
        <v>0</v>
      </c>
      <c r="Q255" s="211">
        <v>0</v>
      </c>
      <c r="R255" s="211">
        <f>Q255*H255</f>
        <v>0</v>
      </c>
      <c r="S255" s="211">
        <v>0</v>
      </c>
      <c r="T255" s="212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213" t="s">
        <v>271</v>
      </c>
      <c r="AT255" s="213" t="s">
        <v>137</v>
      </c>
      <c r="AU255" s="213" t="s">
        <v>83</v>
      </c>
      <c r="AY255" s="15" t="s">
        <v>135</v>
      </c>
      <c r="BE255" s="214">
        <f>IF(N255="základní",J255,0)</f>
        <v>0</v>
      </c>
      <c r="BF255" s="214">
        <f>IF(N255="snížená",J255,0)</f>
        <v>0</v>
      </c>
      <c r="BG255" s="214">
        <f>IF(N255="zákl. přenesená",J255,0)</f>
        <v>0</v>
      </c>
      <c r="BH255" s="214">
        <f>IF(N255="sníž. přenesená",J255,0)</f>
        <v>0</v>
      </c>
      <c r="BI255" s="214">
        <f>IF(N255="nulová",J255,0)</f>
        <v>0</v>
      </c>
      <c r="BJ255" s="15" t="s">
        <v>79</v>
      </c>
      <c r="BK255" s="214">
        <f>ROUND(I255*H255,2)</f>
        <v>0</v>
      </c>
      <c r="BL255" s="15" t="s">
        <v>271</v>
      </c>
      <c r="BM255" s="213" t="s">
        <v>696</v>
      </c>
    </row>
    <row r="256" s="13" customFormat="1">
      <c r="A256" s="13"/>
      <c r="B256" s="220"/>
      <c r="C256" s="221"/>
      <c r="D256" s="222" t="s">
        <v>145</v>
      </c>
      <c r="E256" s="223" t="s">
        <v>19</v>
      </c>
      <c r="F256" s="224" t="s">
        <v>79</v>
      </c>
      <c r="G256" s="221"/>
      <c r="H256" s="225">
        <v>1</v>
      </c>
      <c r="I256" s="226"/>
      <c r="J256" s="221"/>
      <c r="K256" s="221"/>
      <c r="L256" s="227"/>
      <c r="M256" s="228"/>
      <c r="N256" s="229"/>
      <c r="O256" s="229"/>
      <c r="P256" s="229"/>
      <c r="Q256" s="229"/>
      <c r="R256" s="229"/>
      <c r="S256" s="229"/>
      <c r="T256" s="23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1" t="s">
        <v>145</v>
      </c>
      <c r="AU256" s="231" t="s">
        <v>83</v>
      </c>
      <c r="AV256" s="13" t="s">
        <v>83</v>
      </c>
      <c r="AW256" s="13" t="s">
        <v>35</v>
      </c>
      <c r="AX256" s="13" t="s">
        <v>79</v>
      </c>
      <c r="AY256" s="231" t="s">
        <v>135</v>
      </c>
    </row>
    <row r="257" s="2" customFormat="1" ht="33" customHeight="1">
      <c r="A257" s="36"/>
      <c r="B257" s="37"/>
      <c r="C257" s="202" t="s">
        <v>697</v>
      </c>
      <c r="D257" s="202" t="s">
        <v>137</v>
      </c>
      <c r="E257" s="203" t="s">
        <v>698</v>
      </c>
      <c r="F257" s="204" t="s">
        <v>699</v>
      </c>
      <c r="G257" s="205" t="s">
        <v>513</v>
      </c>
      <c r="H257" s="206">
        <v>3</v>
      </c>
      <c r="I257" s="207"/>
      <c r="J257" s="208">
        <f>ROUND(I257*H257,2)</f>
        <v>0</v>
      </c>
      <c r="K257" s="204" t="s">
        <v>19</v>
      </c>
      <c r="L257" s="42"/>
      <c r="M257" s="209" t="s">
        <v>19</v>
      </c>
      <c r="N257" s="210" t="s">
        <v>45</v>
      </c>
      <c r="O257" s="82"/>
      <c r="P257" s="211">
        <f>O257*H257</f>
        <v>0</v>
      </c>
      <c r="Q257" s="211">
        <v>0</v>
      </c>
      <c r="R257" s="211">
        <f>Q257*H257</f>
        <v>0</v>
      </c>
      <c r="S257" s="211">
        <v>0</v>
      </c>
      <c r="T257" s="212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13" t="s">
        <v>271</v>
      </c>
      <c r="AT257" s="213" t="s">
        <v>137</v>
      </c>
      <c r="AU257" s="213" t="s">
        <v>83</v>
      </c>
      <c r="AY257" s="15" t="s">
        <v>135</v>
      </c>
      <c r="BE257" s="214">
        <f>IF(N257="základní",J257,0)</f>
        <v>0</v>
      </c>
      <c r="BF257" s="214">
        <f>IF(N257="snížená",J257,0)</f>
        <v>0</v>
      </c>
      <c r="BG257" s="214">
        <f>IF(N257="zákl. přenesená",J257,0)</f>
        <v>0</v>
      </c>
      <c r="BH257" s="214">
        <f>IF(N257="sníž. přenesená",J257,0)</f>
        <v>0</v>
      </c>
      <c r="BI257" s="214">
        <f>IF(N257="nulová",J257,0)</f>
        <v>0</v>
      </c>
      <c r="BJ257" s="15" t="s">
        <v>79</v>
      </c>
      <c r="BK257" s="214">
        <f>ROUND(I257*H257,2)</f>
        <v>0</v>
      </c>
      <c r="BL257" s="15" t="s">
        <v>271</v>
      </c>
      <c r="BM257" s="213" t="s">
        <v>700</v>
      </c>
    </row>
    <row r="258" s="13" customFormat="1">
      <c r="A258" s="13"/>
      <c r="B258" s="220"/>
      <c r="C258" s="221"/>
      <c r="D258" s="222" t="s">
        <v>145</v>
      </c>
      <c r="E258" s="223" t="s">
        <v>19</v>
      </c>
      <c r="F258" s="224" t="s">
        <v>701</v>
      </c>
      <c r="G258" s="221"/>
      <c r="H258" s="225">
        <v>3</v>
      </c>
      <c r="I258" s="226"/>
      <c r="J258" s="221"/>
      <c r="K258" s="221"/>
      <c r="L258" s="227"/>
      <c r="M258" s="228"/>
      <c r="N258" s="229"/>
      <c r="O258" s="229"/>
      <c r="P258" s="229"/>
      <c r="Q258" s="229"/>
      <c r="R258" s="229"/>
      <c r="S258" s="229"/>
      <c r="T258" s="23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1" t="s">
        <v>145</v>
      </c>
      <c r="AU258" s="231" t="s">
        <v>83</v>
      </c>
      <c r="AV258" s="13" t="s">
        <v>83</v>
      </c>
      <c r="AW258" s="13" t="s">
        <v>35</v>
      </c>
      <c r="AX258" s="13" t="s">
        <v>79</v>
      </c>
      <c r="AY258" s="231" t="s">
        <v>135</v>
      </c>
    </row>
    <row r="259" s="2" customFormat="1" ht="37.8" customHeight="1">
      <c r="A259" s="36"/>
      <c r="B259" s="37"/>
      <c r="C259" s="202" t="s">
        <v>702</v>
      </c>
      <c r="D259" s="202" t="s">
        <v>137</v>
      </c>
      <c r="E259" s="203" t="s">
        <v>703</v>
      </c>
      <c r="F259" s="204" t="s">
        <v>704</v>
      </c>
      <c r="G259" s="205" t="s">
        <v>513</v>
      </c>
      <c r="H259" s="206">
        <v>1</v>
      </c>
      <c r="I259" s="207"/>
      <c r="J259" s="208">
        <f>ROUND(I259*H259,2)</f>
        <v>0</v>
      </c>
      <c r="K259" s="204" t="s">
        <v>19</v>
      </c>
      <c r="L259" s="42"/>
      <c r="M259" s="209" t="s">
        <v>19</v>
      </c>
      <c r="N259" s="210" t="s">
        <v>45</v>
      </c>
      <c r="O259" s="82"/>
      <c r="P259" s="211">
        <f>O259*H259</f>
        <v>0</v>
      </c>
      <c r="Q259" s="211">
        <v>0</v>
      </c>
      <c r="R259" s="211">
        <f>Q259*H259</f>
        <v>0</v>
      </c>
      <c r="S259" s="211">
        <v>0</v>
      </c>
      <c r="T259" s="212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13" t="s">
        <v>271</v>
      </c>
      <c r="AT259" s="213" t="s">
        <v>137</v>
      </c>
      <c r="AU259" s="213" t="s">
        <v>83</v>
      </c>
      <c r="AY259" s="15" t="s">
        <v>135</v>
      </c>
      <c r="BE259" s="214">
        <f>IF(N259="základní",J259,0)</f>
        <v>0</v>
      </c>
      <c r="BF259" s="214">
        <f>IF(N259="snížená",J259,0)</f>
        <v>0</v>
      </c>
      <c r="BG259" s="214">
        <f>IF(N259="zákl. přenesená",J259,0)</f>
        <v>0</v>
      </c>
      <c r="BH259" s="214">
        <f>IF(N259="sníž. přenesená",J259,0)</f>
        <v>0</v>
      </c>
      <c r="BI259" s="214">
        <f>IF(N259="nulová",J259,0)</f>
        <v>0</v>
      </c>
      <c r="BJ259" s="15" t="s">
        <v>79</v>
      </c>
      <c r="BK259" s="214">
        <f>ROUND(I259*H259,2)</f>
        <v>0</v>
      </c>
      <c r="BL259" s="15" t="s">
        <v>271</v>
      </c>
      <c r="BM259" s="213" t="s">
        <v>705</v>
      </c>
    </row>
    <row r="260" s="13" customFormat="1">
      <c r="A260" s="13"/>
      <c r="B260" s="220"/>
      <c r="C260" s="221"/>
      <c r="D260" s="222" t="s">
        <v>145</v>
      </c>
      <c r="E260" s="223" t="s">
        <v>19</v>
      </c>
      <c r="F260" s="224" t="s">
        <v>79</v>
      </c>
      <c r="G260" s="221"/>
      <c r="H260" s="225">
        <v>1</v>
      </c>
      <c r="I260" s="226"/>
      <c r="J260" s="221"/>
      <c r="K260" s="221"/>
      <c r="L260" s="227"/>
      <c r="M260" s="228"/>
      <c r="N260" s="229"/>
      <c r="O260" s="229"/>
      <c r="P260" s="229"/>
      <c r="Q260" s="229"/>
      <c r="R260" s="229"/>
      <c r="S260" s="229"/>
      <c r="T260" s="23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1" t="s">
        <v>145</v>
      </c>
      <c r="AU260" s="231" t="s">
        <v>83</v>
      </c>
      <c r="AV260" s="13" t="s">
        <v>83</v>
      </c>
      <c r="AW260" s="13" t="s">
        <v>35</v>
      </c>
      <c r="AX260" s="13" t="s">
        <v>79</v>
      </c>
      <c r="AY260" s="231" t="s">
        <v>135</v>
      </c>
    </row>
    <row r="261" s="2" customFormat="1" ht="37.8" customHeight="1">
      <c r="A261" s="36"/>
      <c r="B261" s="37"/>
      <c r="C261" s="202" t="s">
        <v>706</v>
      </c>
      <c r="D261" s="202" t="s">
        <v>137</v>
      </c>
      <c r="E261" s="203" t="s">
        <v>707</v>
      </c>
      <c r="F261" s="204" t="s">
        <v>708</v>
      </c>
      <c r="G261" s="205" t="s">
        <v>186</v>
      </c>
      <c r="H261" s="206">
        <v>4</v>
      </c>
      <c r="I261" s="207"/>
      <c r="J261" s="208">
        <f>ROUND(I261*H261,2)</f>
        <v>0</v>
      </c>
      <c r="K261" s="204" t="s">
        <v>141</v>
      </c>
      <c r="L261" s="42"/>
      <c r="M261" s="209" t="s">
        <v>19</v>
      </c>
      <c r="N261" s="210" t="s">
        <v>45</v>
      </c>
      <c r="O261" s="82"/>
      <c r="P261" s="211">
        <f>O261*H261</f>
        <v>0</v>
      </c>
      <c r="Q261" s="211">
        <v>0</v>
      </c>
      <c r="R261" s="211">
        <f>Q261*H261</f>
        <v>0</v>
      </c>
      <c r="S261" s="211">
        <v>0</v>
      </c>
      <c r="T261" s="212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13" t="s">
        <v>271</v>
      </c>
      <c r="AT261" s="213" t="s">
        <v>137</v>
      </c>
      <c r="AU261" s="213" t="s">
        <v>83</v>
      </c>
      <c r="AY261" s="15" t="s">
        <v>135</v>
      </c>
      <c r="BE261" s="214">
        <f>IF(N261="základní",J261,0)</f>
        <v>0</v>
      </c>
      <c r="BF261" s="214">
        <f>IF(N261="snížená",J261,0)</f>
        <v>0</v>
      </c>
      <c r="BG261" s="214">
        <f>IF(N261="zákl. přenesená",J261,0)</f>
        <v>0</v>
      </c>
      <c r="BH261" s="214">
        <f>IF(N261="sníž. přenesená",J261,0)</f>
        <v>0</v>
      </c>
      <c r="BI261" s="214">
        <f>IF(N261="nulová",J261,0)</f>
        <v>0</v>
      </c>
      <c r="BJ261" s="15" t="s">
        <v>79</v>
      </c>
      <c r="BK261" s="214">
        <f>ROUND(I261*H261,2)</f>
        <v>0</v>
      </c>
      <c r="BL261" s="15" t="s">
        <v>271</v>
      </c>
      <c r="BM261" s="213" t="s">
        <v>709</v>
      </c>
    </row>
    <row r="262" s="2" customFormat="1">
      <c r="A262" s="36"/>
      <c r="B262" s="37"/>
      <c r="C262" s="38"/>
      <c r="D262" s="215" t="s">
        <v>143</v>
      </c>
      <c r="E262" s="38"/>
      <c r="F262" s="216" t="s">
        <v>710</v>
      </c>
      <c r="G262" s="38"/>
      <c r="H262" s="38"/>
      <c r="I262" s="217"/>
      <c r="J262" s="38"/>
      <c r="K262" s="38"/>
      <c r="L262" s="42"/>
      <c r="M262" s="218"/>
      <c r="N262" s="219"/>
      <c r="O262" s="82"/>
      <c r="P262" s="82"/>
      <c r="Q262" s="82"/>
      <c r="R262" s="82"/>
      <c r="S262" s="82"/>
      <c r="T262" s="83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5" t="s">
        <v>143</v>
      </c>
      <c r="AU262" s="15" t="s">
        <v>83</v>
      </c>
    </row>
    <row r="263" s="2" customFormat="1" ht="24.15" customHeight="1">
      <c r="A263" s="36"/>
      <c r="B263" s="37"/>
      <c r="C263" s="235" t="s">
        <v>711</v>
      </c>
      <c r="D263" s="235" t="s">
        <v>456</v>
      </c>
      <c r="E263" s="236" t="s">
        <v>712</v>
      </c>
      <c r="F263" s="237" t="s">
        <v>713</v>
      </c>
      <c r="G263" s="238" t="s">
        <v>186</v>
      </c>
      <c r="H263" s="239">
        <v>1</v>
      </c>
      <c r="I263" s="240"/>
      <c r="J263" s="241">
        <f>ROUND(I263*H263,2)</f>
        <v>0</v>
      </c>
      <c r="K263" s="237" t="s">
        <v>141</v>
      </c>
      <c r="L263" s="242"/>
      <c r="M263" s="243" t="s">
        <v>19</v>
      </c>
      <c r="N263" s="244" t="s">
        <v>45</v>
      </c>
      <c r="O263" s="82"/>
      <c r="P263" s="211">
        <f>O263*H263</f>
        <v>0</v>
      </c>
      <c r="Q263" s="211">
        <v>0.014500000000000001</v>
      </c>
      <c r="R263" s="211">
        <f>Q263*H263</f>
        <v>0.014500000000000001</v>
      </c>
      <c r="S263" s="211">
        <v>0</v>
      </c>
      <c r="T263" s="212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13" t="s">
        <v>371</v>
      </c>
      <c r="AT263" s="213" t="s">
        <v>456</v>
      </c>
      <c r="AU263" s="213" t="s">
        <v>83</v>
      </c>
      <c r="AY263" s="15" t="s">
        <v>135</v>
      </c>
      <c r="BE263" s="214">
        <f>IF(N263="základní",J263,0)</f>
        <v>0</v>
      </c>
      <c r="BF263" s="214">
        <f>IF(N263="snížená",J263,0)</f>
        <v>0</v>
      </c>
      <c r="BG263" s="214">
        <f>IF(N263="zákl. přenesená",J263,0)</f>
        <v>0</v>
      </c>
      <c r="BH263" s="214">
        <f>IF(N263="sníž. přenesená",J263,0)</f>
        <v>0</v>
      </c>
      <c r="BI263" s="214">
        <f>IF(N263="nulová",J263,0)</f>
        <v>0</v>
      </c>
      <c r="BJ263" s="15" t="s">
        <v>79</v>
      </c>
      <c r="BK263" s="214">
        <f>ROUND(I263*H263,2)</f>
        <v>0</v>
      </c>
      <c r="BL263" s="15" t="s">
        <v>271</v>
      </c>
      <c r="BM263" s="213" t="s">
        <v>714</v>
      </c>
    </row>
    <row r="264" s="2" customFormat="1" ht="24.15" customHeight="1">
      <c r="A264" s="36"/>
      <c r="B264" s="37"/>
      <c r="C264" s="235" t="s">
        <v>715</v>
      </c>
      <c r="D264" s="235" t="s">
        <v>456</v>
      </c>
      <c r="E264" s="236" t="s">
        <v>716</v>
      </c>
      <c r="F264" s="237" t="s">
        <v>717</v>
      </c>
      <c r="G264" s="238" t="s">
        <v>186</v>
      </c>
      <c r="H264" s="239">
        <v>3</v>
      </c>
      <c r="I264" s="240"/>
      <c r="J264" s="241">
        <f>ROUND(I264*H264,2)</f>
        <v>0</v>
      </c>
      <c r="K264" s="237" t="s">
        <v>141</v>
      </c>
      <c r="L264" s="242"/>
      <c r="M264" s="243" t="s">
        <v>19</v>
      </c>
      <c r="N264" s="244" t="s">
        <v>45</v>
      </c>
      <c r="O264" s="82"/>
      <c r="P264" s="211">
        <f>O264*H264</f>
        <v>0</v>
      </c>
      <c r="Q264" s="211">
        <v>0.016</v>
      </c>
      <c r="R264" s="211">
        <f>Q264*H264</f>
        <v>0.048000000000000001</v>
      </c>
      <c r="S264" s="211">
        <v>0</v>
      </c>
      <c r="T264" s="212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213" t="s">
        <v>371</v>
      </c>
      <c r="AT264" s="213" t="s">
        <v>456</v>
      </c>
      <c r="AU264" s="213" t="s">
        <v>83</v>
      </c>
      <c r="AY264" s="15" t="s">
        <v>135</v>
      </c>
      <c r="BE264" s="214">
        <f>IF(N264="základní",J264,0)</f>
        <v>0</v>
      </c>
      <c r="BF264" s="214">
        <f>IF(N264="snížená",J264,0)</f>
        <v>0</v>
      </c>
      <c r="BG264" s="214">
        <f>IF(N264="zákl. přenesená",J264,0)</f>
        <v>0</v>
      </c>
      <c r="BH264" s="214">
        <f>IF(N264="sníž. přenesená",J264,0)</f>
        <v>0</v>
      </c>
      <c r="BI264" s="214">
        <f>IF(N264="nulová",J264,0)</f>
        <v>0</v>
      </c>
      <c r="BJ264" s="15" t="s">
        <v>79</v>
      </c>
      <c r="BK264" s="214">
        <f>ROUND(I264*H264,2)</f>
        <v>0</v>
      </c>
      <c r="BL264" s="15" t="s">
        <v>271</v>
      </c>
      <c r="BM264" s="213" t="s">
        <v>718</v>
      </c>
    </row>
    <row r="265" s="2" customFormat="1" ht="37.8" customHeight="1">
      <c r="A265" s="36"/>
      <c r="B265" s="37"/>
      <c r="C265" s="202" t="s">
        <v>719</v>
      </c>
      <c r="D265" s="202" t="s">
        <v>137</v>
      </c>
      <c r="E265" s="203" t="s">
        <v>720</v>
      </c>
      <c r="F265" s="204" t="s">
        <v>721</v>
      </c>
      <c r="G265" s="205" t="s">
        <v>186</v>
      </c>
      <c r="H265" s="206">
        <v>2</v>
      </c>
      <c r="I265" s="207"/>
      <c r="J265" s="208">
        <f>ROUND(I265*H265,2)</f>
        <v>0</v>
      </c>
      <c r="K265" s="204" t="s">
        <v>141</v>
      </c>
      <c r="L265" s="42"/>
      <c r="M265" s="209" t="s">
        <v>19</v>
      </c>
      <c r="N265" s="210" t="s">
        <v>45</v>
      </c>
      <c r="O265" s="82"/>
      <c r="P265" s="211">
        <f>O265*H265</f>
        <v>0</v>
      </c>
      <c r="Q265" s="211">
        <v>0</v>
      </c>
      <c r="R265" s="211">
        <f>Q265*H265</f>
        <v>0</v>
      </c>
      <c r="S265" s="211">
        <v>0</v>
      </c>
      <c r="T265" s="212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13" t="s">
        <v>271</v>
      </c>
      <c r="AT265" s="213" t="s">
        <v>137</v>
      </c>
      <c r="AU265" s="213" t="s">
        <v>83</v>
      </c>
      <c r="AY265" s="15" t="s">
        <v>135</v>
      </c>
      <c r="BE265" s="214">
        <f>IF(N265="základní",J265,0)</f>
        <v>0</v>
      </c>
      <c r="BF265" s="214">
        <f>IF(N265="snížená",J265,0)</f>
        <v>0</v>
      </c>
      <c r="BG265" s="214">
        <f>IF(N265="zákl. přenesená",J265,0)</f>
        <v>0</v>
      </c>
      <c r="BH265" s="214">
        <f>IF(N265="sníž. přenesená",J265,0)</f>
        <v>0</v>
      </c>
      <c r="BI265" s="214">
        <f>IF(N265="nulová",J265,0)</f>
        <v>0</v>
      </c>
      <c r="BJ265" s="15" t="s">
        <v>79</v>
      </c>
      <c r="BK265" s="214">
        <f>ROUND(I265*H265,2)</f>
        <v>0</v>
      </c>
      <c r="BL265" s="15" t="s">
        <v>271</v>
      </c>
      <c r="BM265" s="213" t="s">
        <v>722</v>
      </c>
    </row>
    <row r="266" s="2" customFormat="1">
      <c r="A266" s="36"/>
      <c r="B266" s="37"/>
      <c r="C266" s="38"/>
      <c r="D266" s="215" t="s">
        <v>143</v>
      </c>
      <c r="E266" s="38"/>
      <c r="F266" s="216" t="s">
        <v>723</v>
      </c>
      <c r="G266" s="38"/>
      <c r="H266" s="38"/>
      <c r="I266" s="217"/>
      <c r="J266" s="38"/>
      <c r="K266" s="38"/>
      <c r="L266" s="42"/>
      <c r="M266" s="218"/>
      <c r="N266" s="219"/>
      <c r="O266" s="82"/>
      <c r="P266" s="82"/>
      <c r="Q266" s="82"/>
      <c r="R266" s="82"/>
      <c r="S266" s="82"/>
      <c r="T266" s="83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5" t="s">
        <v>143</v>
      </c>
      <c r="AU266" s="15" t="s">
        <v>83</v>
      </c>
    </row>
    <row r="267" s="2" customFormat="1" ht="37.8" customHeight="1">
      <c r="A267" s="36"/>
      <c r="B267" s="37"/>
      <c r="C267" s="235" t="s">
        <v>724</v>
      </c>
      <c r="D267" s="235" t="s">
        <v>456</v>
      </c>
      <c r="E267" s="236" t="s">
        <v>725</v>
      </c>
      <c r="F267" s="237" t="s">
        <v>726</v>
      </c>
      <c r="G267" s="238" t="s">
        <v>186</v>
      </c>
      <c r="H267" s="239">
        <v>2</v>
      </c>
      <c r="I267" s="240"/>
      <c r="J267" s="241">
        <f>ROUND(I267*H267,2)</f>
        <v>0</v>
      </c>
      <c r="K267" s="237" t="s">
        <v>141</v>
      </c>
      <c r="L267" s="242"/>
      <c r="M267" s="243" t="s">
        <v>19</v>
      </c>
      <c r="N267" s="244" t="s">
        <v>45</v>
      </c>
      <c r="O267" s="82"/>
      <c r="P267" s="211">
        <f>O267*H267</f>
        <v>0</v>
      </c>
      <c r="Q267" s="211">
        <v>0.042999999999999997</v>
      </c>
      <c r="R267" s="211">
        <f>Q267*H267</f>
        <v>0.085999999999999993</v>
      </c>
      <c r="S267" s="211">
        <v>0</v>
      </c>
      <c r="T267" s="212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213" t="s">
        <v>371</v>
      </c>
      <c r="AT267" s="213" t="s">
        <v>456</v>
      </c>
      <c r="AU267" s="213" t="s">
        <v>83</v>
      </c>
      <c r="AY267" s="15" t="s">
        <v>135</v>
      </c>
      <c r="BE267" s="214">
        <f>IF(N267="základní",J267,0)</f>
        <v>0</v>
      </c>
      <c r="BF267" s="214">
        <f>IF(N267="snížená",J267,0)</f>
        <v>0</v>
      </c>
      <c r="BG267" s="214">
        <f>IF(N267="zákl. přenesená",J267,0)</f>
        <v>0</v>
      </c>
      <c r="BH267" s="214">
        <f>IF(N267="sníž. přenesená",J267,0)</f>
        <v>0</v>
      </c>
      <c r="BI267" s="214">
        <f>IF(N267="nulová",J267,0)</f>
        <v>0</v>
      </c>
      <c r="BJ267" s="15" t="s">
        <v>79</v>
      </c>
      <c r="BK267" s="214">
        <f>ROUND(I267*H267,2)</f>
        <v>0</v>
      </c>
      <c r="BL267" s="15" t="s">
        <v>271</v>
      </c>
      <c r="BM267" s="213" t="s">
        <v>727</v>
      </c>
    </row>
    <row r="268" s="2" customFormat="1" ht="44.25" customHeight="1">
      <c r="A268" s="36"/>
      <c r="B268" s="37"/>
      <c r="C268" s="202" t="s">
        <v>728</v>
      </c>
      <c r="D268" s="202" t="s">
        <v>137</v>
      </c>
      <c r="E268" s="203" t="s">
        <v>729</v>
      </c>
      <c r="F268" s="204" t="s">
        <v>730</v>
      </c>
      <c r="G268" s="205" t="s">
        <v>284</v>
      </c>
      <c r="H268" s="206">
        <v>0.14899999999999999</v>
      </c>
      <c r="I268" s="207"/>
      <c r="J268" s="208">
        <f>ROUND(I268*H268,2)</f>
        <v>0</v>
      </c>
      <c r="K268" s="204" t="s">
        <v>141</v>
      </c>
      <c r="L268" s="42"/>
      <c r="M268" s="209" t="s">
        <v>19</v>
      </c>
      <c r="N268" s="210" t="s">
        <v>45</v>
      </c>
      <c r="O268" s="82"/>
      <c r="P268" s="211">
        <f>O268*H268</f>
        <v>0</v>
      </c>
      <c r="Q268" s="211">
        <v>0</v>
      </c>
      <c r="R268" s="211">
        <f>Q268*H268</f>
        <v>0</v>
      </c>
      <c r="S268" s="211">
        <v>0</v>
      </c>
      <c r="T268" s="212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13" t="s">
        <v>271</v>
      </c>
      <c r="AT268" s="213" t="s">
        <v>137</v>
      </c>
      <c r="AU268" s="213" t="s">
        <v>83</v>
      </c>
      <c r="AY268" s="15" t="s">
        <v>135</v>
      </c>
      <c r="BE268" s="214">
        <f>IF(N268="základní",J268,0)</f>
        <v>0</v>
      </c>
      <c r="BF268" s="214">
        <f>IF(N268="snížená",J268,0)</f>
        <v>0</v>
      </c>
      <c r="BG268" s="214">
        <f>IF(N268="zákl. přenesená",J268,0)</f>
        <v>0</v>
      </c>
      <c r="BH268" s="214">
        <f>IF(N268="sníž. přenesená",J268,0)</f>
        <v>0</v>
      </c>
      <c r="BI268" s="214">
        <f>IF(N268="nulová",J268,0)</f>
        <v>0</v>
      </c>
      <c r="BJ268" s="15" t="s">
        <v>79</v>
      </c>
      <c r="BK268" s="214">
        <f>ROUND(I268*H268,2)</f>
        <v>0</v>
      </c>
      <c r="BL268" s="15" t="s">
        <v>271</v>
      </c>
      <c r="BM268" s="213" t="s">
        <v>731</v>
      </c>
    </row>
    <row r="269" s="2" customFormat="1">
      <c r="A269" s="36"/>
      <c r="B269" s="37"/>
      <c r="C269" s="38"/>
      <c r="D269" s="215" t="s">
        <v>143</v>
      </c>
      <c r="E269" s="38"/>
      <c r="F269" s="216" t="s">
        <v>732</v>
      </c>
      <c r="G269" s="38"/>
      <c r="H269" s="38"/>
      <c r="I269" s="217"/>
      <c r="J269" s="38"/>
      <c r="K269" s="38"/>
      <c r="L269" s="42"/>
      <c r="M269" s="218"/>
      <c r="N269" s="219"/>
      <c r="O269" s="82"/>
      <c r="P269" s="82"/>
      <c r="Q269" s="82"/>
      <c r="R269" s="82"/>
      <c r="S269" s="82"/>
      <c r="T269" s="83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T269" s="15" t="s">
        <v>143</v>
      </c>
      <c r="AU269" s="15" t="s">
        <v>83</v>
      </c>
    </row>
    <row r="270" s="12" customFormat="1" ht="22.8" customHeight="1">
      <c r="A270" s="12"/>
      <c r="B270" s="186"/>
      <c r="C270" s="187"/>
      <c r="D270" s="188" t="s">
        <v>73</v>
      </c>
      <c r="E270" s="200" t="s">
        <v>733</v>
      </c>
      <c r="F270" s="200" t="s">
        <v>734</v>
      </c>
      <c r="G270" s="187"/>
      <c r="H270" s="187"/>
      <c r="I270" s="190"/>
      <c r="J270" s="201">
        <f>BK270</f>
        <v>0</v>
      </c>
      <c r="K270" s="187"/>
      <c r="L270" s="192"/>
      <c r="M270" s="193"/>
      <c r="N270" s="194"/>
      <c r="O270" s="194"/>
      <c r="P270" s="195">
        <f>SUM(P271:P290)</f>
        <v>0</v>
      </c>
      <c r="Q270" s="194"/>
      <c r="R270" s="195">
        <f>SUM(R271:R290)</f>
        <v>5.4970526</v>
      </c>
      <c r="S270" s="194"/>
      <c r="T270" s="196">
        <f>SUM(T271:T290)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197" t="s">
        <v>83</v>
      </c>
      <c r="AT270" s="198" t="s">
        <v>73</v>
      </c>
      <c r="AU270" s="198" t="s">
        <v>79</v>
      </c>
      <c r="AY270" s="197" t="s">
        <v>135</v>
      </c>
      <c r="BK270" s="199">
        <f>SUM(BK271:BK290)</f>
        <v>0</v>
      </c>
    </row>
    <row r="271" s="2" customFormat="1" ht="37.8" customHeight="1">
      <c r="A271" s="36"/>
      <c r="B271" s="37"/>
      <c r="C271" s="202" t="s">
        <v>735</v>
      </c>
      <c r="D271" s="202" t="s">
        <v>137</v>
      </c>
      <c r="E271" s="203" t="s">
        <v>736</v>
      </c>
      <c r="F271" s="204" t="s">
        <v>737</v>
      </c>
      <c r="G271" s="205" t="s">
        <v>170</v>
      </c>
      <c r="H271" s="206">
        <v>130.71000000000001</v>
      </c>
      <c r="I271" s="207"/>
      <c r="J271" s="208">
        <f>ROUND(I271*H271,2)</f>
        <v>0</v>
      </c>
      <c r="K271" s="204" t="s">
        <v>141</v>
      </c>
      <c r="L271" s="42"/>
      <c r="M271" s="209" t="s">
        <v>19</v>
      </c>
      <c r="N271" s="210" t="s">
        <v>45</v>
      </c>
      <c r="O271" s="82"/>
      <c r="P271" s="211">
        <f>O271*H271</f>
        <v>0</v>
      </c>
      <c r="Q271" s="211">
        <v>0.00042999999999999999</v>
      </c>
      <c r="R271" s="211">
        <f>Q271*H271</f>
        <v>0.0562053</v>
      </c>
      <c r="S271" s="211">
        <v>0</v>
      </c>
      <c r="T271" s="212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213" t="s">
        <v>271</v>
      </c>
      <c r="AT271" s="213" t="s">
        <v>137</v>
      </c>
      <c r="AU271" s="213" t="s">
        <v>83</v>
      </c>
      <c r="AY271" s="15" t="s">
        <v>135</v>
      </c>
      <c r="BE271" s="214">
        <f>IF(N271="základní",J271,0)</f>
        <v>0</v>
      </c>
      <c r="BF271" s="214">
        <f>IF(N271="snížená",J271,0)</f>
        <v>0</v>
      </c>
      <c r="BG271" s="214">
        <f>IF(N271="zákl. přenesená",J271,0)</f>
        <v>0</v>
      </c>
      <c r="BH271" s="214">
        <f>IF(N271="sníž. přenesená",J271,0)</f>
        <v>0</v>
      </c>
      <c r="BI271" s="214">
        <f>IF(N271="nulová",J271,0)</f>
        <v>0</v>
      </c>
      <c r="BJ271" s="15" t="s">
        <v>79</v>
      </c>
      <c r="BK271" s="214">
        <f>ROUND(I271*H271,2)</f>
        <v>0</v>
      </c>
      <c r="BL271" s="15" t="s">
        <v>271</v>
      </c>
      <c r="BM271" s="213" t="s">
        <v>738</v>
      </c>
    </row>
    <row r="272" s="2" customFormat="1">
      <c r="A272" s="36"/>
      <c r="B272" s="37"/>
      <c r="C272" s="38"/>
      <c r="D272" s="215" t="s">
        <v>143</v>
      </c>
      <c r="E272" s="38"/>
      <c r="F272" s="216" t="s">
        <v>739</v>
      </c>
      <c r="G272" s="38"/>
      <c r="H272" s="38"/>
      <c r="I272" s="217"/>
      <c r="J272" s="38"/>
      <c r="K272" s="38"/>
      <c r="L272" s="42"/>
      <c r="M272" s="218"/>
      <c r="N272" s="219"/>
      <c r="O272" s="82"/>
      <c r="P272" s="82"/>
      <c r="Q272" s="82"/>
      <c r="R272" s="82"/>
      <c r="S272" s="82"/>
      <c r="T272" s="83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T272" s="15" t="s">
        <v>143</v>
      </c>
      <c r="AU272" s="15" t="s">
        <v>83</v>
      </c>
    </row>
    <row r="273" s="13" customFormat="1">
      <c r="A273" s="13"/>
      <c r="B273" s="220"/>
      <c r="C273" s="221"/>
      <c r="D273" s="222" t="s">
        <v>145</v>
      </c>
      <c r="E273" s="223" t="s">
        <v>19</v>
      </c>
      <c r="F273" s="224" t="s">
        <v>583</v>
      </c>
      <c r="G273" s="221"/>
      <c r="H273" s="225">
        <v>78.709999999999994</v>
      </c>
      <c r="I273" s="226"/>
      <c r="J273" s="221"/>
      <c r="K273" s="221"/>
      <c r="L273" s="227"/>
      <c r="M273" s="228"/>
      <c r="N273" s="229"/>
      <c r="O273" s="229"/>
      <c r="P273" s="229"/>
      <c r="Q273" s="229"/>
      <c r="R273" s="229"/>
      <c r="S273" s="229"/>
      <c r="T273" s="23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1" t="s">
        <v>145</v>
      </c>
      <c r="AU273" s="231" t="s">
        <v>83</v>
      </c>
      <c r="AV273" s="13" t="s">
        <v>83</v>
      </c>
      <c r="AW273" s="13" t="s">
        <v>35</v>
      </c>
      <c r="AX273" s="13" t="s">
        <v>74</v>
      </c>
      <c r="AY273" s="231" t="s">
        <v>135</v>
      </c>
    </row>
    <row r="274" s="13" customFormat="1">
      <c r="A274" s="13"/>
      <c r="B274" s="220"/>
      <c r="C274" s="221"/>
      <c r="D274" s="222" t="s">
        <v>145</v>
      </c>
      <c r="E274" s="223" t="s">
        <v>19</v>
      </c>
      <c r="F274" s="224" t="s">
        <v>584</v>
      </c>
      <c r="G274" s="221"/>
      <c r="H274" s="225">
        <v>52</v>
      </c>
      <c r="I274" s="226"/>
      <c r="J274" s="221"/>
      <c r="K274" s="221"/>
      <c r="L274" s="227"/>
      <c r="M274" s="228"/>
      <c r="N274" s="229"/>
      <c r="O274" s="229"/>
      <c r="P274" s="229"/>
      <c r="Q274" s="229"/>
      <c r="R274" s="229"/>
      <c r="S274" s="229"/>
      <c r="T274" s="23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1" t="s">
        <v>145</v>
      </c>
      <c r="AU274" s="231" t="s">
        <v>83</v>
      </c>
      <c r="AV274" s="13" t="s">
        <v>83</v>
      </c>
      <c r="AW274" s="13" t="s">
        <v>35</v>
      </c>
      <c r="AX274" s="13" t="s">
        <v>74</v>
      </c>
      <c r="AY274" s="231" t="s">
        <v>135</v>
      </c>
    </row>
    <row r="275" s="2" customFormat="1" ht="24.15" customHeight="1">
      <c r="A275" s="36"/>
      <c r="B275" s="37"/>
      <c r="C275" s="235" t="s">
        <v>740</v>
      </c>
      <c r="D275" s="235" t="s">
        <v>456</v>
      </c>
      <c r="E275" s="236" t="s">
        <v>741</v>
      </c>
      <c r="F275" s="237" t="s">
        <v>742</v>
      </c>
      <c r="G275" s="238" t="s">
        <v>186</v>
      </c>
      <c r="H275" s="239">
        <v>323.507</v>
      </c>
      <c r="I275" s="240"/>
      <c r="J275" s="241">
        <f>ROUND(I275*H275,2)</f>
        <v>0</v>
      </c>
      <c r="K275" s="237" t="s">
        <v>743</v>
      </c>
      <c r="L275" s="242"/>
      <c r="M275" s="243" t="s">
        <v>19</v>
      </c>
      <c r="N275" s="244" t="s">
        <v>45</v>
      </c>
      <c r="O275" s="82"/>
      <c r="P275" s="211">
        <f>O275*H275</f>
        <v>0</v>
      </c>
      <c r="Q275" s="211">
        <v>0.0011999999999999999</v>
      </c>
      <c r="R275" s="211">
        <f>Q275*H275</f>
        <v>0.38820839999999995</v>
      </c>
      <c r="S275" s="211">
        <v>0</v>
      </c>
      <c r="T275" s="212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213" t="s">
        <v>371</v>
      </c>
      <c r="AT275" s="213" t="s">
        <v>456</v>
      </c>
      <c r="AU275" s="213" t="s">
        <v>83</v>
      </c>
      <c r="AY275" s="15" t="s">
        <v>135</v>
      </c>
      <c r="BE275" s="214">
        <f>IF(N275="základní",J275,0)</f>
        <v>0</v>
      </c>
      <c r="BF275" s="214">
        <f>IF(N275="snížená",J275,0)</f>
        <v>0</v>
      </c>
      <c r="BG275" s="214">
        <f>IF(N275="zákl. přenesená",J275,0)</f>
        <v>0</v>
      </c>
      <c r="BH275" s="214">
        <f>IF(N275="sníž. přenesená",J275,0)</f>
        <v>0</v>
      </c>
      <c r="BI275" s="214">
        <f>IF(N275="nulová",J275,0)</f>
        <v>0</v>
      </c>
      <c r="BJ275" s="15" t="s">
        <v>79</v>
      </c>
      <c r="BK275" s="214">
        <f>ROUND(I275*H275,2)</f>
        <v>0</v>
      </c>
      <c r="BL275" s="15" t="s">
        <v>271</v>
      </c>
      <c r="BM275" s="213" t="s">
        <v>744</v>
      </c>
    </row>
    <row r="276" s="13" customFormat="1">
      <c r="A276" s="13"/>
      <c r="B276" s="220"/>
      <c r="C276" s="221"/>
      <c r="D276" s="222" t="s">
        <v>145</v>
      </c>
      <c r="E276" s="221"/>
      <c r="F276" s="224" t="s">
        <v>745</v>
      </c>
      <c r="G276" s="221"/>
      <c r="H276" s="225">
        <v>323.507</v>
      </c>
      <c r="I276" s="226"/>
      <c r="J276" s="221"/>
      <c r="K276" s="221"/>
      <c r="L276" s="227"/>
      <c r="M276" s="228"/>
      <c r="N276" s="229"/>
      <c r="O276" s="229"/>
      <c r="P276" s="229"/>
      <c r="Q276" s="229"/>
      <c r="R276" s="229"/>
      <c r="S276" s="229"/>
      <c r="T276" s="230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1" t="s">
        <v>145</v>
      </c>
      <c r="AU276" s="231" t="s">
        <v>83</v>
      </c>
      <c r="AV276" s="13" t="s">
        <v>83</v>
      </c>
      <c r="AW276" s="13" t="s">
        <v>4</v>
      </c>
      <c r="AX276" s="13" t="s">
        <v>79</v>
      </c>
      <c r="AY276" s="231" t="s">
        <v>135</v>
      </c>
    </row>
    <row r="277" s="2" customFormat="1" ht="44.25" customHeight="1">
      <c r="A277" s="36"/>
      <c r="B277" s="37"/>
      <c r="C277" s="202" t="s">
        <v>746</v>
      </c>
      <c r="D277" s="202" t="s">
        <v>137</v>
      </c>
      <c r="E277" s="203" t="s">
        <v>747</v>
      </c>
      <c r="F277" s="204" t="s">
        <v>748</v>
      </c>
      <c r="G277" s="205" t="s">
        <v>140</v>
      </c>
      <c r="H277" s="206">
        <v>142.12000000000001</v>
      </c>
      <c r="I277" s="207"/>
      <c r="J277" s="208">
        <f>ROUND(I277*H277,2)</f>
        <v>0</v>
      </c>
      <c r="K277" s="204" t="s">
        <v>141</v>
      </c>
      <c r="L277" s="42"/>
      <c r="M277" s="209" t="s">
        <v>19</v>
      </c>
      <c r="N277" s="210" t="s">
        <v>45</v>
      </c>
      <c r="O277" s="82"/>
      <c r="P277" s="211">
        <f>O277*H277</f>
        <v>0</v>
      </c>
      <c r="Q277" s="211">
        <v>0.0090299999999999998</v>
      </c>
      <c r="R277" s="211">
        <f>Q277*H277</f>
        <v>1.2833436</v>
      </c>
      <c r="S277" s="211">
        <v>0</v>
      </c>
      <c r="T277" s="212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213" t="s">
        <v>271</v>
      </c>
      <c r="AT277" s="213" t="s">
        <v>137</v>
      </c>
      <c r="AU277" s="213" t="s">
        <v>83</v>
      </c>
      <c r="AY277" s="15" t="s">
        <v>135</v>
      </c>
      <c r="BE277" s="214">
        <f>IF(N277="základní",J277,0)</f>
        <v>0</v>
      </c>
      <c r="BF277" s="214">
        <f>IF(N277="snížená",J277,0)</f>
        <v>0</v>
      </c>
      <c r="BG277" s="214">
        <f>IF(N277="zákl. přenesená",J277,0)</f>
        <v>0</v>
      </c>
      <c r="BH277" s="214">
        <f>IF(N277="sníž. přenesená",J277,0)</f>
        <v>0</v>
      </c>
      <c r="BI277" s="214">
        <f>IF(N277="nulová",J277,0)</f>
        <v>0</v>
      </c>
      <c r="BJ277" s="15" t="s">
        <v>79</v>
      </c>
      <c r="BK277" s="214">
        <f>ROUND(I277*H277,2)</f>
        <v>0</v>
      </c>
      <c r="BL277" s="15" t="s">
        <v>271</v>
      </c>
      <c r="BM277" s="213" t="s">
        <v>749</v>
      </c>
    </row>
    <row r="278" s="2" customFormat="1">
      <c r="A278" s="36"/>
      <c r="B278" s="37"/>
      <c r="C278" s="38"/>
      <c r="D278" s="215" t="s">
        <v>143</v>
      </c>
      <c r="E278" s="38"/>
      <c r="F278" s="216" t="s">
        <v>750</v>
      </c>
      <c r="G278" s="38"/>
      <c r="H278" s="38"/>
      <c r="I278" s="217"/>
      <c r="J278" s="38"/>
      <c r="K278" s="38"/>
      <c r="L278" s="42"/>
      <c r="M278" s="218"/>
      <c r="N278" s="219"/>
      <c r="O278" s="82"/>
      <c r="P278" s="82"/>
      <c r="Q278" s="82"/>
      <c r="R278" s="82"/>
      <c r="S278" s="82"/>
      <c r="T278" s="83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T278" s="15" t="s">
        <v>143</v>
      </c>
      <c r="AU278" s="15" t="s">
        <v>83</v>
      </c>
    </row>
    <row r="279" s="13" customFormat="1">
      <c r="A279" s="13"/>
      <c r="B279" s="220"/>
      <c r="C279" s="221"/>
      <c r="D279" s="222" t="s">
        <v>145</v>
      </c>
      <c r="E279" s="223" t="s">
        <v>19</v>
      </c>
      <c r="F279" s="224" t="s">
        <v>602</v>
      </c>
      <c r="G279" s="221"/>
      <c r="H279" s="225">
        <v>142.12000000000001</v>
      </c>
      <c r="I279" s="226"/>
      <c r="J279" s="221"/>
      <c r="K279" s="221"/>
      <c r="L279" s="227"/>
      <c r="M279" s="228"/>
      <c r="N279" s="229"/>
      <c r="O279" s="229"/>
      <c r="P279" s="229"/>
      <c r="Q279" s="229"/>
      <c r="R279" s="229"/>
      <c r="S279" s="229"/>
      <c r="T279" s="23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1" t="s">
        <v>145</v>
      </c>
      <c r="AU279" s="231" t="s">
        <v>83</v>
      </c>
      <c r="AV279" s="13" t="s">
        <v>83</v>
      </c>
      <c r="AW279" s="13" t="s">
        <v>35</v>
      </c>
      <c r="AX279" s="13" t="s">
        <v>79</v>
      </c>
      <c r="AY279" s="231" t="s">
        <v>135</v>
      </c>
    </row>
    <row r="280" s="2" customFormat="1" ht="24.15" customHeight="1">
      <c r="A280" s="36"/>
      <c r="B280" s="37"/>
      <c r="C280" s="235" t="s">
        <v>751</v>
      </c>
      <c r="D280" s="235" t="s">
        <v>456</v>
      </c>
      <c r="E280" s="236" t="s">
        <v>752</v>
      </c>
      <c r="F280" s="237" t="s">
        <v>753</v>
      </c>
      <c r="G280" s="238" t="s">
        <v>140</v>
      </c>
      <c r="H280" s="239">
        <v>163.43799999999999</v>
      </c>
      <c r="I280" s="240"/>
      <c r="J280" s="241">
        <f>ROUND(I280*H280,2)</f>
        <v>0</v>
      </c>
      <c r="K280" s="237" t="s">
        <v>743</v>
      </c>
      <c r="L280" s="242"/>
      <c r="M280" s="243" t="s">
        <v>19</v>
      </c>
      <c r="N280" s="244" t="s">
        <v>45</v>
      </c>
      <c r="O280" s="82"/>
      <c r="P280" s="211">
        <f>O280*H280</f>
        <v>0</v>
      </c>
      <c r="Q280" s="211">
        <v>0.023</v>
      </c>
      <c r="R280" s="211">
        <f>Q280*H280</f>
        <v>3.7590739999999996</v>
      </c>
      <c r="S280" s="211">
        <v>0</v>
      </c>
      <c r="T280" s="212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213" t="s">
        <v>371</v>
      </c>
      <c r="AT280" s="213" t="s">
        <v>456</v>
      </c>
      <c r="AU280" s="213" t="s">
        <v>83</v>
      </c>
      <c r="AY280" s="15" t="s">
        <v>135</v>
      </c>
      <c r="BE280" s="214">
        <f>IF(N280="základní",J280,0)</f>
        <v>0</v>
      </c>
      <c r="BF280" s="214">
        <f>IF(N280="snížená",J280,0)</f>
        <v>0</v>
      </c>
      <c r="BG280" s="214">
        <f>IF(N280="zákl. přenesená",J280,0)</f>
        <v>0</v>
      </c>
      <c r="BH280" s="214">
        <f>IF(N280="sníž. přenesená",J280,0)</f>
        <v>0</v>
      </c>
      <c r="BI280" s="214">
        <f>IF(N280="nulová",J280,0)</f>
        <v>0</v>
      </c>
      <c r="BJ280" s="15" t="s">
        <v>79</v>
      </c>
      <c r="BK280" s="214">
        <f>ROUND(I280*H280,2)</f>
        <v>0</v>
      </c>
      <c r="BL280" s="15" t="s">
        <v>271</v>
      </c>
      <c r="BM280" s="213" t="s">
        <v>754</v>
      </c>
    </row>
    <row r="281" s="13" customFormat="1">
      <c r="A281" s="13"/>
      <c r="B281" s="220"/>
      <c r="C281" s="221"/>
      <c r="D281" s="222" t="s">
        <v>145</v>
      </c>
      <c r="E281" s="221"/>
      <c r="F281" s="224" t="s">
        <v>578</v>
      </c>
      <c r="G281" s="221"/>
      <c r="H281" s="225">
        <v>163.43799999999999</v>
      </c>
      <c r="I281" s="226"/>
      <c r="J281" s="221"/>
      <c r="K281" s="221"/>
      <c r="L281" s="227"/>
      <c r="M281" s="228"/>
      <c r="N281" s="229"/>
      <c r="O281" s="229"/>
      <c r="P281" s="229"/>
      <c r="Q281" s="229"/>
      <c r="R281" s="229"/>
      <c r="S281" s="229"/>
      <c r="T281" s="23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1" t="s">
        <v>145</v>
      </c>
      <c r="AU281" s="231" t="s">
        <v>83</v>
      </c>
      <c r="AV281" s="13" t="s">
        <v>83</v>
      </c>
      <c r="AW281" s="13" t="s">
        <v>4</v>
      </c>
      <c r="AX281" s="13" t="s">
        <v>79</v>
      </c>
      <c r="AY281" s="231" t="s">
        <v>135</v>
      </c>
    </row>
    <row r="282" s="2" customFormat="1" ht="24.15" customHeight="1">
      <c r="A282" s="36"/>
      <c r="B282" s="37"/>
      <c r="C282" s="202" t="s">
        <v>755</v>
      </c>
      <c r="D282" s="202" t="s">
        <v>137</v>
      </c>
      <c r="E282" s="203" t="s">
        <v>756</v>
      </c>
      <c r="F282" s="204" t="s">
        <v>757</v>
      </c>
      <c r="G282" s="205" t="s">
        <v>140</v>
      </c>
      <c r="H282" s="206">
        <v>4.2000000000000002</v>
      </c>
      <c r="I282" s="207"/>
      <c r="J282" s="208">
        <f>ROUND(I282*H282,2)</f>
        <v>0</v>
      </c>
      <c r="K282" s="204" t="s">
        <v>141</v>
      </c>
      <c r="L282" s="42"/>
      <c r="M282" s="209" t="s">
        <v>19</v>
      </c>
      <c r="N282" s="210" t="s">
        <v>45</v>
      </c>
      <c r="O282" s="82"/>
      <c r="P282" s="211">
        <f>O282*H282</f>
        <v>0</v>
      </c>
      <c r="Q282" s="211">
        <v>0.0015</v>
      </c>
      <c r="R282" s="211">
        <f>Q282*H282</f>
        <v>0.0063</v>
      </c>
      <c r="S282" s="211">
        <v>0</v>
      </c>
      <c r="T282" s="212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213" t="s">
        <v>271</v>
      </c>
      <c r="AT282" s="213" t="s">
        <v>137</v>
      </c>
      <c r="AU282" s="213" t="s">
        <v>83</v>
      </c>
      <c r="AY282" s="15" t="s">
        <v>135</v>
      </c>
      <c r="BE282" s="214">
        <f>IF(N282="základní",J282,0)</f>
        <v>0</v>
      </c>
      <c r="BF282" s="214">
        <f>IF(N282="snížená",J282,0)</f>
        <v>0</v>
      </c>
      <c r="BG282" s="214">
        <f>IF(N282="zákl. přenesená",J282,0)</f>
        <v>0</v>
      </c>
      <c r="BH282" s="214">
        <f>IF(N282="sníž. přenesená",J282,0)</f>
        <v>0</v>
      </c>
      <c r="BI282" s="214">
        <f>IF(N282="nulová",J282,0)</f>
        <v>0</v>
      </c>
      <c r="BJ282" s="15" t="s">
        <v>79</v>
      </c>
      <c r="BK282" s="214">
        <f>ROUND(I282*H282,2)</f>
        <v>0</v>
      </c>
      <c r="BL282" s="15" t="s">
        <v>271</v>
      </c>
      <c r="BM282" s="213" t="s">
        <v>758</v>
      </c>
    </row>
    <row r="283" s="2" customFormat="1">
      <c r="A283" s="36"/>
      <c r="B283" s="37"/>
      <c r="C283" s="38"/>
      <c r="D283" s="215" t="s">
        <v>143</v>
      </c>
      <c r="E283" s="38"/>
      <c r="F283" s="216" t="s">
        <v>759</v>
      </c>
      <c r="G283" s="38"/>
      <c r="H283" s="38"/>
      <c r="I283" s="217"/>
      <c r="J283" s="38"/>
      <c r="K283" s="38"/>
      <c r="L283" s="42"/>
      <c r="M283" s="218"/>
      <c r="N283" s="219"/>
      <c r="O283" s="82"/>
      <c r="P283" s="82"/>
      <c r="Q283" s="82"/>
      <c r="R283" s="82"/>
      <c r="S283" s="82"/>
      <c r="T283" s="83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T283" s="15" t="s">
        <v>143</v>
      </c>
      <c r="AU283" s="15" t="s">
        <v>83</v>
      </c>
    </row>
    <row r="284" s="13" customFormat="1">
      <c r="A284" s="13"/>
      <c r="B284" s="220"/>
      <c r="C284" s="221"/>
      <c r="D284" s="222" t="s">
        <v>145</v>
      </c>
      <c r="E284" s="223" t="s">
        <v>19</v>
      </c>
      <c r="F284" s="224" t="s">
        <v>760</v>
      </c>
      <c r="G284" s="221"/>
      <c r="H284" s="225">
        <v>4.2000000000000002</v>
      </c>
      <c r="I284" s="226"/>
      <c r="J284" s="221"/>
      <c r="K284" s="221"/>
      <c r="L284" s="227"/>
      <c r="M284" s="228"/>
      <c r="N284" s="229"/>
      <c r="O284" s="229"/>
      <c r="P284" s="229"/>
      <c r="Q284" s="229"/>
      <c r="R284" s="229"/>
      <c r="S284" s="229"/>
      <c r="T284" s="230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1" t="s">
        <v>145</v>
      </c>
      <c r="AU284" s="231" t="s">
        <v>83</v>
      </c>
      <c r="AV284" s="13" t="s">
        <v>83</v>
      </c>
      <c r="AW284" s="13" t="s">
        <v>35</v>
      </c>
      <c r="AX284" s="13" t="s">
        <v>79</v>
      </c>
      <c r="AY284" s="231" t="s">
        <v>135</v>
      </c>
    </row>
    <row r="285" s="2" customFormat="1" ht="16.5" customHeight="1">
      <c r="A285" s="36"/>
      <c r="B285" s="37"/>
      <c r="C285" s="202" t="s">
        <v>761</v>
      </c>
      <c r="D285" s="202" t="s">
        <v>137</v>
      </c>
      <c r="E285" s="203" t="s">
        <v>762</v>
      </c>
      <c r="F285" s="204" t="s">
        <v>763</v>
      </c>
      <c r="G285" s="205" t="s">
        <v>170</v>
      </c>
      <c r="H285" s="206">
        <v>130.71000000000001</v>
      </c>
      <c r="I285" s="207"/>
      <c r="J285" s="208">
        <f>ROUND(I285*H285,2)</f>
        <v>0</v>
      </c>
      <c r="K285" s="204" t="s">
        <v>141</v>
      </c>
      <c r="L285" s="42"/>
      <c r="M285" s="209" t="s">
        <v>19</v>
      </c>
      <c r="N285" s="210" t="s">
        <v>45</v>
      </c>
      <c r="O285" s="82"/>
      <c r="P285" s="211">
        <f>O285*H285</f>
        <v>0</v>
      </c>
      <c r="Q285" s="211">
        <v>3.0000000000000001E-05</v>
      </c>
      <c r="R285" s="211">
        <f>Q285*H285</f>
        <v>0.0039213</v>
      </c>
      <c r="S285" s="211">
        <v>0</v>
      </c>
      <c r="T285" s="212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213" t="s">
        <v>271</v>
      </c>
      <c r="AT285" s="213" t="s">
        <v>137</v>
      </c>
      <c r="AU285" s="213" t="s">
        <v>83</v>
      </c>
      <c r="AY285" s="15" t="s">
        <v>135</v>
      </c>
      <c r="BE285" s="214">
        <f>IF(N285="základní",J285,0)</f>
        <v>0</v>
      </c>
      <c r="BF285" s="214">
        <f>IF(N285="snížená",J285,0)</f>
        <v>0</v>
      </c>
      <c r="BG285" s="214">
        <f>IF(N285="zákl. přenesená",J285,0)</f>
        <v>0</v>
      </c>
      <c r="BH285" s="214">
        <f>IF(N285="sníž. přenesená",J285,0)</f>
        <v>0</v>
      </c>
      <c r="BI285" s="214">
        <f>IF(N285="nulová",J285,0)</f>
        <v>0</v>
      </c>
      <c r="BJ285" s="15" t="s">
        <v>79</v>
      </c>
      <c r="BK285" s="214">
        <f>ROUND(I285*H285,2)</f>
        <v>0</v>
      </c>
      <c r="BL285" s="15" t="s">
        <v>271</v>
      </c>
      <c r="BM285" s="213" t="s">
        <v>764</v>
      </c>
    </row>
    <row r="286" s="2" customFormat="1">
      <c r="A286" s="36"/>
      <c r="B286" s="37"/>
      <c r="C286" s="38"/>
      <c r="D286" s="215" t="s">
        <v>143</v>
      </c>
      <c r="E286" s="38"/>
      <c r="F286" s="216" t="s">
        <v>765</v>
      </c>
      <c r="G286" s="38"/>
      <c r="H286" s="38"/>
      <c r="I286" s="217"/>
      <c r="J286" s="38"/>
      <c r="K286" s="38"/>
      <c r="L286" s="42"/>
      <c r="M286" s="218"/>
      <c r="N286" s="219"/>
      <c r="O286" s="82"/>
      <c r="P286" s="82"/>
      <c r="Q286" s="82"/>
      <c r="R286" s="82"/>
      <c r="S286" s="82"/>
      <c r="T286" s="83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T286" s="15" t="s">
        <v>143</v>
      </c>
      <c r="AU286" s="15" t="s">
        <v>83</v>
      </c>
    </row>
    <row r="287" s="13" customFormat="1">
      <c r="A287" s="13"/>
      <c r="B287" s="220"/>
      <c r="C287" s="221"/>
      <c r="D287" s="222" t="s">
        <v>145</v>
      </c>
      <c r="E287" s="223" t="s">
        <v>19</v>
      </c>
      <c r="F287" s="224" t="s">
        <v>583</v>
      </c>
      <c r="G287" s="221"/>
      <c r="H287" s="225">
        <v>78.709999999999994</v>
      </c>
      <c r="I287" s="226"/>
      <c r="J287" s="221"/>
      <c r="K287" s="221"/>
      <c r="L287" s="227"/>
      <c r="M287" s="228"/>
      <c r="N287" s="229"/>
      <c r="O287" s="229"/>
      <c r="P287" s="229"/>
      <c r="Q287" s="229"/>
      <c r="R287" s="229"/>
      <c r="S287" s="229"/>
      <c r="T287" s="23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1" t="s">
        <v>145</v>
      </c>
      <c r="AU287" s="231" t="s">
        <v>83</v>
      </c>
      <c r="AV287" s="13" t="s">
        <v>83</v>
      </c>
      <c r="AW287" s="13" t="s">
        <v>35</v>
      </c>
      <c r="AX287" s="13" t="s">
        <v>74</v>
      </c>
      <c r="AY287" s="231" t="s">
        <v>135</v>
      </c>
    </row>
    <row r="288" s="13" customFormat="1">
      <c r="A288" s="13"/>
      <c r="B288" s="220"/>
      <c r="C288" s="221"/>
      <c r="D288" s="222" t="s">
        <v>145</v>
      </c>
      <c r="E288" s="223" t="s">
        <v>19</v>
      </c>
      <c r="F288" s="224" t="s">
        <v>584</v>
      </c>
      <c r="G288" s="221"/>
      <c r="H288" s="225">
        <v>52</v>
      </c>
      <c r="I288" s="226"/>
      <c r="J288" s="221"/>
      <c r="K288" s="221"/>
      <c r="L288" s="227"/>
      <c r="M288" s="228"/>
      <c r="N288" s="229"/>
      <c r="O288" s="229"/>
      <c r="P288" s="229"/>
      <c r="Q288" s="229"/>
      <c r="R288" s="229"/>
      <c r="S288" s="229"/>
      <c r="T288" s="23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1" t="s">
        <v>145</v>
      </c>
      <c r="AU288" s="231" t="s">
        <v>83</v>
      </c>
      <c r="AV288" s="13" t="s">
        <v>83</v>
      </c>
      <c r="AW288" s="13" t="s">
        <v>35</v>
      </c>
      <c r="AX288" s="13" t="s">
        <v>74</v>
      </c>
      <c r="AY288" s="231" t="s">
        <v>135</v>
      </c>
    </row>
    <row r="289" s="2" customFormat="1" ht="44.25" customHeight="1">
      <c r="A289" s="36"/>
      <c r="B289" s="37"/>
      <c r="C289" s="202" t="s">
        <v>766</v>
      </c>
      <c r="D289" s="202" t="s">
        <v>137</v>
      </c>
      <c r="E289" s="203" t="s">
        <v>767</v>
      </c>
      <c r="F289" s="204" t="s">
        <v>768</v>
      </c>
      <c r="G289" s="205" t="s">
        <v>284</v>
      </c>
      <c r="H289" s="206">
        <v>5.4969999999999999</v>
      </c>
      <c r="I289" s="207"/>
      <c r="J289" s="208">
        <f>ROUND(I289*H289,2)</f>
        <v>0</v>
      </c>
      <c r="K289" s="204" t="s">
        <v>141</v>
      </c>
      <c r="L289" s="42"/>
      <c r="M289" s="209" t="s">
        <v>19</v>
      </c>
      <c r="N289" s="210" t="s">
        <v>45</v>
      </c>
      <c r="O289" s="82"/>
      <c r="P289" s="211">
        <f>O289*H289</f>
        <v>0</v>
      </c>
      <c r="Q289" s="211">
        <v>0</v>
      </c>
      <c r="R289" s="211">
        <f>Q289*H289</f>
        <v>0</v>
      </c>
      <c r="S289" s="211">
        <v>0</v>
      </c>
      <c r="T289" s="212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213" t="s">
        <v>271</v>
      </c>
      <c r="AT289" s="213" t="s">
        <v>137</v>
      </c>
      <c r="AU289" s="213" t="s">
        <v>83</v>
      </c>
      <c r="AY289" s="15" t="s">
        <v>135</v>
      </c>
      <c r="BE289" s="214">
        <f>IF(N289="základní",J289,0)</f>
        <v>0</v>
      </c>
      <c r="BF289" s="214">
        <f>IF(N289="snížená",J289,0)</f>
        <v>0</v>
      </c>
      <c r="BG289" s="214">
        <f>IF(N289="zákl. přenesená",J289,0)</f>
        <v>0</v>
      </c>
      <c r="BH289" s="214">
        <f>IF(N289="sníž. přenesená",J289,0)</f>
        <v>0</v>
      </c>
      <c r="BI289" s="214">
        <f>IF(N289="nulová",J289,0)</f>
        <v>0</v>
      </c>
      <c r="BJ289" s="15" t="s">
        <v>79</v>
      </c>
      <c r="BK289" s="214">
        <f>ROUND(I289*H289,2)</f>
        <v>0</v>
      </c>
      <c r="BL289" s="15" t="s">
        <v>271</v>
      </c>
      <c r="BM289" s="213" t="s">
        <v>769</v>
      </c>
    </row>
    <row r="290" s="2" customFormat="1">
      <c r="A290" s="36"/>
      <c r="B290" s="37"/>
      <c r="C290" s="38"/>
      <c r="D290" s="215" t="s">
        <v>143</v>
      </c>
      <c r="E290" s="38"/>
      <c r="F290" s="216" t="s">
        <v>770</v>
      </c>
      <c r="G290" s="38"/>
      <c r="H290" s="38"/>
      <c r="I290" s="217"/>
      <c r="J290" s="38"/>
      <c r="K290" s="38"/>
      <c r="L290" s="42"/>
      <c r="M290" s="218"/>
      <c r="N290" s="219"/>
      <c r="O290" s="82"/>
      <c r="P290" s="82"/>
      <c r="Q290" s="82"/>
      <c r="R290" s="82"/>
      <c r="S290" s="82"/>
      <c r="T290" s="83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T290" s="15" t="s">
        <v>143</v>
      </c>
      <c r="AU290" s="15" t="s">
        <v>83</v>
      </c>
    </row>
    <row r="291" s="12" customFormat="1" ht="22.8" customHeight="1">
      <c r="A291" s="12"/>
      <c r="B291" s="186"/>
      <c r="C291" s="187"/>
      <c r="D291" s="188" t="s">
        <v>73</v>
      </c>
      <c r="E291" s="200" t="s">
        <v>771</v>
      </c>
      <c r="F291" s="200" t="s">
        <v>772</v>
      </c>
      <c r="G291" s="187"/>
      <c r="H291" s="187"/>
      <c r="I291" s="190"/>
      <c r="J291" s="201">
        <f>BK291</f>
        <v>0</v>
      </c>
      <c r="K291" s="187"/>
      <c r="L291" s="192"/>
      <c r="M291" s="193"/>
      <c r="N291" s="194"/>
      <c r="O291" s="194"/>
      <c r="P291" s="195">
        <f>SUM(P292:P308)</f>
        <v>0</v>
      </c>
      <c r="Q291" s="194"/>
      <c r="R291" s="195">
        <f>SUM(R292:R308)</f>
        <v>1.3251219000000001</v>
      </c>
      <c r="S291" s="194"/>
      <c r="T291" s="196">
        <f>SUM(T292:T308)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197" t="s">
        <v>83</v>
      </c>
      <c r="AT291" s="198" t="s">
        <v>73</v>
      </c>
      <c r="AU291" s="198" t="s">
        <v>79</v>
      </c>
      <c r="AY291" s="197" t="s">
        <v>135</v>
      </c>
      <c r="BK291" s="199">
        <f>SUM(BK292:BK308)</f>
        <v>0</v>
      </c>
    </row>
    <row r="292" s="2" customFormat="1" ht="24.15" customHeight="1">
      <c r="A292" s="36"/>
      <c r="B292" s="37"/>
      <c r="C292" s="202" t="s">
        <v>773</v>
      </c>
      <c r="D292" s="202" t="s">
        <v>137</v>
      </c>
      <c r="E292" s="203" t="s">
        <v>774</v>
      </c>
      <c r="F292" s="204" t="s">
        <v>775</v>
      </c>
      <c r="G292" s="205" t="s">
        <v>140</v>
      </c>
      <c r="H292" s="206">
        <v>19.399999999999999</v>
      </c>
      <c r="I292" s="207"/>
      <c r="J292" s="208">
        <f>ROUND(I292*H292,2)</f>
        <v>0</v>
      </c>
      <c r="K292" s="204" t="s">
        <v>141</v>
      </c>
      <c r="L292" s="42"/>
      <c r="M292" s="209" t="s">
        <v>19</v>
      </c>
      <c r="N292" s="210" t="s">
        <v>45</v>
      </c>
      <c r="O292" s="82"/>
      <c r="P292" s="211">
        <f>O292*H292</f>
        <v>0</v>
      </c>
      <c r="Q292" s="211">
        <v>0.0015</v>
      </c>
      <c r="R292" s="211">
        <f>Q292*H292</f>
        <v>0.029099999999999997</v>
      </c>
      <c r="S292" s="211">
        <v>0</v>
      </c>
      <c r="T292" s="212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213" t="s">
        <v>271</v>
      </c>
      <c r="AT292" s="213" t="s">
        <v>137</v>
      </c>
      <c r="AU292" s="213" t="s">
        <v>83</v>
      </c>
      <c r="AY292" s="15" t="s">
        <v>135</v>
      </c>
      <c r="BE292" s="214">
        <f>IF(N292="základní",J292,0)</f>
        <v>0</v>
      </c>
      <c r="BF292" s="214">
        <f>IF(N292="snížená",J292,0)</f>
        <v>0</v>
      </c>
      <c r="BG292" s="214">
        <f>IF(N292="zákl. přenesená",J292,0)</f>
        <v>0</v>
      </c>
      <c r="BH292" s="214">
        <f>IF(N292="sníž. přenesená",J292,0)</f>
        <v>0</v>
      </c>
      <c r="BI292" s="214">
        <f>IF(N292="nulová",J292,0)</f>
        <v>0</v>
      </c>
      <c r="BJ292" s="15" t="s">
        <v>79</v>
      </c>
      <c r="BK292" s="214">
        <f>ROUND(I292*H292,2)</f>
        <v>0</v>
      </c>
      <c r="BL292" s="15" t="s">
        <v>271</v>
      </c>
      <c r="BM292" s="213" t="s">
        <v>776</v>
      </c>
    </row>
    <row r="293" s="2" customFormat="1">
      <c r="A293" s="36"/>
      <c r="B293" s="37"/>
      <c r="C293" s="38"/>
      <c r="D293" s="215" t="s">
        <v>143</v>
      </c>
      <c r="E293" s="38"/>
      <c r="F293" s="216" t="s">
        <v>777</v>
      </c>
      <c r="G293" s="38"/>
      <c r="H293" s="38"/>
      <c r="I293" s="217"/>
      <c r="J293" s="38"/>
      <c r="K293" s="38"/>
      <c r="L293" s="42"/>
      <c r="M293" s="218"/>
      <c r="N293" s="219"/>
      <c r="O293" s="82"/>
      <c r="P293" s="82"/>
      <c r="Q293" s="82"/>
      <c r="R293" s="82"/>
      <c r="S293" s="82"/>
      <c r="T293" s="83"/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T293" s="15" t="s">
        <v>143</v>
      </c>
      <c r="AU293" s="15" t="s">
        <v>83</v>
      </c>
    </row>
    <row r="294" s="13" customFormat="1">
      <c r="A294" s="13"/>
      <c r="B294" s="220"/>
      <c r="C294" s="221"/>
      <c r="D294" s="222" t="s">
        <v>145</v>
      </c>
      <c r="E294" s="223" t="s">
        <v>19</v>
      </c>
      <c r="F294" s="224" t="s">
        <v>778</v>
      </c>
      <c r="G294" s="221"/>
      <c r="H294" s="225">
        <v>19.399999999999999</v>
      </c>
      <c r="I294" s="226"/>
      <c r="J294" s="221"/>
      <c r="K294" s="221"/>
      <c r="L294" s="227"/>
      <c r="M294" s="228"/>
      <c r="N294" s="229"/>
      <c r="O294" s="229"/>
      <c r="P294" s="229"/>
      <c r="Q294" s="229"/>
      <c r="R294" s="229"/>
      <c r="S294" s="229"/>
      <c r="T294" s="230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1" t="s">
        <v>145</v>
      </c>
      <c r="AU294" s="231" t="s">
        <v>83</v>
      </c>
      <c r="AV294" s="13" t="s">
        <v>83</v>
      </c>
      <c r="AW294" s="13" t="s">
        <v>35</v>
      </c>
      <c r="AX294" s="13" t="s">
        <v>79</v>
      </c>
      <c r="AY294" s="231" t="s">
        <v>135</v>
      </c>
    </row>
    <row r="295" s="2" customFormat="1" ht="44.25" customHeight="1">
      <c r="A295" s="36"/>
      <c r="B295" s="37"/>
      <c r="C295" s="202" t="s">
        <v>779</v>
      </c>
      <c r="D295" s="202" t="s">
        <v>137</v>
      </c>
      <c r="E295" s="203" t="s">
        <v>780</v>
      </c>
      <c r="F295" s="204" t="s">
        <v>781</v>
      </c>
      <c r="G295" s="205" t="s">
        <v>140</v>
      </c>
      <c r="H295" s="206">
        <v>40.100000000000001</v>
      </c>
      <c r="I295" s="207"/>
      <c r="J295" s="208">
        <f>ROUND(I295*H295,2)</f>
        <v>0</v>
      </c>
      <c r="K295" s="204" t="s">
        <v>141</v>
      </c>
      <c r="L295" s="42"/>
      <c r="M295" s="209" t="s">
        <v>19</v>
      </c>
      <c r="N295" s="210" t="s">
        <v>45</v>
      </c>
      <c r="O295" s="82"/>
      <c r="P295" s="211">
        <f>O295*H295</f>
        <v>0</v>
      </c>
      <c r="Q295" s="211">
        <v>0.0089999999999999993</v>
      </c>
      <c r="R295" s="211">
        <f>Q295*H295</f>
        <v>0.3609</v>
      </c>
      <c r="S295" s="211">
        <v>0</v>
      </c>
      <c r="T295" s="212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213" t="s">
        <v>271</v>
      </c>
      <c r="AT295" s="213" t="s">
        <v>137</v>
      </c>
      <c r="AU295" s="213" t="s">
        <v>83</v>
      </c>
      <c r="AY295" s="15" t="s">
        <v>135</v>
      </c>
      <c r="BE295" s="214">
        <f>IF(N295="základní",J295,0)</f>
        <v>0</v>
      </c>
      <c r="BF295" s="214">
        <f>IF(N295="snížená",J295,0)</f>
        <v>0</v>
      </c>
      <c r="BG295" s="214">
        <f>IF(N295="zákl. přenesená",J295,0)</f>
        <v>0</v>
      </c>
      <c r="BH295" s="214">
        <f>IF(N295="sníž. přenesená",J295,0)</f>
        <v>0</v>
      </c>
      <c r="BI295" s="214">
        <f>IF(N295="nulová",J295,0)</f>
        <v>0</v>
      </c>
      <c r="BJ295" s="15" t="s">
        <v>79</v>
      </c>
      <c r="BK295" s="214">
        <f>ROUND(I295*H295,2)</f>
        <v>0</v>
      </c>
      <c r="BL295" s="15" t="s">
        <v>271</v>
      </c>
      <c r="BM295" s="213" t="s">
        <v>782</v>
      </c>
    </row>
    <row r="296" s="2" customFormat="1">
      <c r="A296" s="36"/>
      <c r="B296" s="37"/>
      <c r="C296" s="38"/>
      <c r="D296" s="215" t="s">
        <v>143</v>
      </c>
      <c r="E296" s="38"/>
      <c r="F296" s="216" t="s">
        <v>783</v>
      </c>
      <c r="G296" s="38"/>
      <c r="H296" s="38"/>
      <c r="I296" s="217"/>
      <c r="J296" s="38"/>
      <c r="K296" s="38"/>
      <c r="L296" s="42"/>
      <c r="M296" s="218"/>
      <c r="N296" s="219"/>
      <c r="O296" s="82"/>
      <c r="P296" s="82"/>
      <c r="Q296" s="82"/>
      <c r="R296" s="82"/>
      <c r="S296" s="82"/>
      <c r="T296" s="83"/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T296" s="15" t="s">
        <v>143</v>
      </c>
      <c r="AU296" s="15" t="s">
        <v>83</v>
      </c>
    </row>
    <row r="297" s="13" customFormat="1">
      <c r="A297" s="13"/>
      <c r="B297" s="220"/>
      <c r="C297" s="221"/>
      <c r="D297" s="222" t="s">
        <v>145</v>
      </c>
      <c r="E297" s="223" t="s">
        <v>19</v>
      </c>
      <c r="F297" s="224" t="s">
        <v>784</v>
      </c>
      <c r="G297" s="221"/>
      <c r="H297" s="225">
        <v>20.800000000000001</v>
      </c>
      <c r="I297" s="226"/>
      <c r="J297" s="221"/>
      <c r="K297" s="221"/>
      <c r="L297" s="227"/>
      <c r="M297" s="228"/>
      <c r="N297" s="229"/>
      <c r="O297" s="229"/>
      <c r="P297" s="229"/>
      <c r="Q297" s="229"/>
      <c r="R297" s="229"/>
      <c r="S297" s="229"/>
      <c r="T297" s="230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1" t="s">
        <v>145</v>
      </c>
      <c r="AU297" s="231" t="s">
        <v>83</v>
      </c>
      <c r="AV297" s="13" t="s">
        <v>83</v>
      </c>
      <c r="AW297" s="13" t="s">
        <v>35</v>
      </c>
      <c r="AX297" s="13" t="s">
        <v>74</v>
      </c>
      <c r="AY297" s="231" t="s">
        <v>135</v>
      </c>
    </row>
    <row r="298" s="13" customFormat="1">
      <c r="A298" s="13"/>
      <c r="B298" s="220"/>
      <c r="C298" s="221"/>
      <c r="D298" s="222" t="s">
        <v>145</v>
      </c>
      <c r="E298" s="223" t="s">
        <v>19</v>
      </c>
      <c r="F298" s="224" t="s">
        <v>785</v>
      </c>
      <c r="G298" s="221"/>
      <c r="H298" s="225">
        <v>19.300000000000001</v>
      </c>
      <c r="I298" s="226"/>
      <c r="J298" s="221"/>
      <c r="K298" s="221"/>
      <c r="L298" s="227"/>
      <c r="M298" s="228"/>
      <c r="N298" s="229"/>
      <c r="O298" s="229"/>
      <c r="P298" s="229"/>
      <c r="Q298" s="229"/>
      <c r="R298" s="229"/>
      <c r="S298" s="229"/>
      <c r="T298" s="230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1" t="s">
        <v>145</v>
      </c>
      <c r="AU298" s="231" t="s">
        <v>83</v>
      </c>
      <c r="AV298" s="13" t="s">
        <v>83</v>
      </c>
      <c r="AW298" s="13" t="s">
        <v>35</v>
      </c>
      <c r="AX298" s="13" t="s">
        <v>74</v>
      </c>
      <c r="AY298" s="231" t="s">
        <v>135</v>
      </c>
    </row>
    <row r="299" s="2" customFormat="1" ht="21.75" customHeight="1">
      <c r="A299" s="36"/>
      <c r="B299" s="37"/>
      <c r="C299" s="235" t="s">
        <v>786</v>
      </c>
      <c r="D299" s="235" t="s">
        <v>456</v>
      </c>
      <c r="E299" s="236" t="s">
        <v>787</v>
      </c>
      <c r="F299" s="237" t="s">
        <v>788</v>
      </c>
      <c r="G299" s="238" t="s">
        <v>140</v>
      </c>
      <c r="H299" s="239">
        <v>46.115000000000002</v>
      </c>
      <c r="I299" s="240"/>
      <c r="J299" s="241">
        <f>ROUND(I299*H299,2)</f>
        <v>0</v>
      </c>
      <c r="K299" s="237" t="s">
        <v>141</v>
      </c>
      <c r="L299" s="242"/>
      <c r="M299" s="243" t="s">
        <v>19</v>
      </c>
      <c r="N299" s="244" t="s">
        <v>45</v>
      </c>
      <c r="O299" s="82"/>
      <c r="P299" s="211">
        <f>O299*H299</f>
        <v>0</v>
      </c>
      <c r="Q299" s="211">
        <v>0.0201</v>
      </c>
      <c r="R299" s="211">
        <f>Q299*H299</f>
        <v>0.9269115</v>
      </c>
      <c r="S299" s="211">
        <v>0</v>
      </c>
      <c r="T299" s="212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213" t="s">
        <v>371</v>
      </c>
      <c r="AT299" s="213" t="s">
        <v>456</v>
      </c>
      <c r="AU299" s="213" t="s">
        <v>83</v>
      </c>
      <c r="AY299" s="15" t="s">
        <v>135</v>
      </c>
      <c r="BE299" s="214">
        <f>IF(N299="základní",J299,0)</f>
        <v>0</v>
      </c>
      <c r="BF299" s="214">
        <f>IF(N299="snížená",J299,0)</f>
        <v>0</v>
      </c>
      <c r="BG299" s="214">
        <f>IF(N299="zákl. přenesená",J299,0)</f>
        <v>0</v>
      </c>
      <c r="BH299" s="214">
        <f>IF(N299="sníž. přenesená",J299,0)</f>
        <v>0</v>
      </c>
      <c r="BI299" s="214">
        <f>IF(N299="nulová",J299,0)</f>
        <v>0</v>
      </c>
      <c r="BJ299" s="15" t="s">
        <v>79</v>
      </c>
      <c r="BK299" s="214">
        <f>ROUND(I299*H299,2)</f>
        <v>0</v>
      </c>
      <c r="BL299" s="15" t="s">
        <v>271</v>
      </c>
      <c r="BM299" s="213" t="s">
        <v>789</v>
      </c>
    </row>
    <row r="300" s="13" customFormat="1">
      <c r="A300" s="13"/>
      <c r="B300" s="220"/>
      <c r="C300" s="221"/>
      <c r="D300" s="222" t="s">
        <v>145</v>
      </c>
      <c r="E300" s="221"/>
      <c r="F300" s="224" t="s">
        <v>790</v>
      </c>
      <c r="G300" s="221"/>
      <c r="H300" s="225">
        <v>46.115000000000002</v>
      </c>
      <c r="I300" s="226"/>
      <c r="J300" s="221"/>
      <c r="K300" s="221"/>
      <c r="L300" s="227"/>
      <c r="M300" s="228"/>
      <c r="N300" s="229"/>
      <c r="O300" s="229"/>
      <c r="P300" s="229"/>
      <c r="Q300" s="229"/>
      <c r="R300" s="229"/>
      <c r="S300" s="229"/>
      <c r="T300" s="230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1" t="s">
        <v>145</v>
      </c>
      <c r="AU300" s="231" t="s">
        <v>83</v>
      </c>
      <c r="AV300" s="13" t="s">
        <v>83</v>
      </c>
      <c r="AW300" s="13" t="s">
        <v>4</v>
      </c>
      <c r="AX300" s="13" t="s">
        <v>79</v>
      </c>
      <c r="AY300" s="231" t="s">
        <v>135</v>
      </c>
    </row>
    <row r="301" s="2" customFormat="1" ht="37.8" customHeight="1">
      <c r="A301" s="36"/>
      <c r="B301" s="37"/>
      <c r="C301" s="202" t="s">
        <v>791</v>
      </c>
      <c r="D301" s="202" t="s">
        <v>137</v>
      </c>
      <c r="E301" s="203" t="s">
        <v>792</v>
      </c>
      <c r="F301" s="204" t="s">
        <v>793</v>
      </c>
      <c r="G301" s="205" t="s">
        <v>170</v>
      </c>
      <c r="H301" s="206">
        <v>31.100000000000001</v>
      </c>
      <c r="I301" s="207"/>
      <c r="J301" s="208">
        <f>ROUND(I301*H301,2)</f>
        <v>0</v>
      </c>
      <c r="K301" s="204" t="s">
        <v>141</v>
      </c>
      <c r="L301" s="42"/>
      <c r="M301" s="209" t="s">
        <v>19</v>
      </c>
      <c r="N301" s="210" t="s">
        <v>45</v>
      </c>
      <c r="O301" s="82"/>
      <c r="P301" s="211">
        <f>O301*H301</f>
        <v>0</v>
      </c>
      <c r="Q301" s="211">
        <v>0.00018000000000000001</v>
      </c>
      <c r="R301" s="211">
        <f>Q301*H301</f>
        <v>0.0055980000000000005</v>
      </c>
      <c r="S301" s="211">
        <v>0</v>
      </c>
      <c r="T301" s="212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213" t="s">
        <v>271</v>
      </c>
      <c r="AT301" s="213" t="s">
        <v>137</v>
      </c>
      <c r="AU301" s="213" t="s">
        <v>83</v>
      </c>
      <c r="AY301" s="15" t="s">
        <v>135</v>
      </c>
      <c r="BE301" s="214">
        <f>IF(N301="základní",J301,0)</f>
        <v>0</v>
      </c>
      <c r="BF301" s="214">
        <f>IF(N301="snížená",J301,0)</f>
        <v>0</v>
      </c>
      <c r="BG301" s="214">
        <f>IF(N301="zákl. přenesená",J301,0)</f>
        <v>0</v>
      </c>
      <c r="BH301" s="214">
        <f>IF(N301="sníž. přenesená",J301,0)</f>
        <v>0</v>
      </c>
      <c r="BI301" s="214">
        <f>IF(N301="nulová",J301,0)</f>
        <v>0</v>
      </c>
      <c r="BJ301" s="15" t="s">
        <v>79</v>
      </c>
      <c r="BK301" s="214">
        <f>ROUND(I301*H301,2)</f>
        <v>0</v>
      </c>
      <c r="BL301" s="15" t="s">
        <v>271</v>
      </c>
      <c r="BM301" s="213" t="s">
        <v>794</v>
      </c>
    </row>
    <row r="302" s="2" customFormat="1">
      <c r="A302" s="36"/>
      <c r="B302" s="37"/>
      <c r="C302" s="38"/>
      <c r="D302" s="215" t="s">
        <v>143</v>
      </c>
      <c r="E302" s="38"/>
      <c r="F302" s="216" t="s">
        <v>795</v>
      </c>
      <c r="G302" s="38"/>
      <c r="H302" s="38"/>
      <c r="I302" s="217"/>
      <c r="J302" s="38"/>
      <c r="K302" s="38"/>
      <c r="L302" s="42"/>
      <c r="M302" s="218"/>
      <c r="N302" s="219"/>
      <c r="O302" s="82"/>
      <c r="P302" s="82"/>
      <c r="Q302" s="82"/>
      <c r="R302" s="82"/>
      <c r="S302" s="82"/>
      <c r="T302" s="83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T302" s="15" t="s">
        <v>143</v>
      </c>
      <c r="AU302" s="15" t="s">
        <v>83</v>
      </c>
    </row>
    <row r="303" s="13" customFormat="1">
      <c r="A303" s="13"/>
      <c r="B303" s="220"/>
      <c r="C303" s="221"/>
      <c r="D303" s="222" t="s">
        <v>145</v>
      </c>
      <c r="E303" s="223" t="s">
        <v>19</v>
      </c>
      <c r="F303" s="224" t="s">
        <v>796</v>
      </c>
      <c r="G303" s="221"/>
      <c r="H303" s="225">
        <v>11.800000000000001</v>
      </c>
      <c r="I303" s="226"/>
      <c r="J303" s="221"/>
      <c r="K303" s="221"/>
      <c r="L303" s="227"/>
      <c r="M303" s="228"/>
      <c r="N303" s="229"/>
      <c r="O303" s="229"/>
      <c r="P303" s="229"/>
      <c r="Q303" s="229"/>
      <c r="R303" s="229"/>
      <c r="S303" s="229"/>
      <c r="T303" s="23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1" t="s">
        <v>145</v>
      </c>
      <c r="AU303" s="231" t="s">
        <v>83</v>
      </c>
      <c r="AV303" s="13" t="s">
        <v>83</v>
      </c>
      <c r="AW303" s="13" t="s">
        <v>35</v>
      </c>
      <c r="AX303" s="13" t="s">
        <v>74</v>
      </c>
      <c r="AY303" s="231" t="s">
        <v>135</v>
      </c>
    </row>
    <row r="304" s="13" customFormat="1">
      <c r="A304" s="13"/>
      <c r="B304" s="220"/>
      <c r="C304" s="221"/>
      <c r="D304" s="222" t="s">
        <v>145</v>
      </c>
      <c r="E304" s="223" t="s">
        <v>19</v>
      </c>
      <c r="F304" s="224" t="s">
        <v>785</v>
      </c>
      <c r="G304" s="221"/>
      <c r="H304" s="225">
        <v>19.300000000000001</v>
      </c>
      <c r="I304" s="226"/>
      <c r="J304" s="221"/>
      <c r="K304" s="221"/>
      <c r="L304" s="227"/>
      <c r="M304" s="228"/>
      <c r="N304" s="229"/>
      <c r="O304" s="229"/>
      <c r="P304" s="229"/>
      <c r="Q304" s="229"/>
      <c r="R304" s="229"/>
      <c r="S304" s="229"/>
      <c r="T304" s="23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1" t="s">
        <v>145</v>
      </c>
      <c r="AU304" s="231" t="s">
        <v>83</v>
      </c>
      <c r="AV304" s="13" t="s">
        <v>83</v>
      </c>
      <c r="AW304" s="13" t="s">
        <v>35</v>
      </c>
      <c r="AX304" s="13" t="s">
        <v>74</v>
      </c>
      <c r="AY304" s="231" t="s">
        <v>135</v>
      </c>
    </row>
    <row r="305" s="2" customFormat="1" ht="16.5" customHeight="1">
      <c r="A305" s="36"/>
      <c r="B305" s="37"/>
      <c r="C305" s="235" t="s">
        <v>797</v>
      </c>
      <c r="D305" s="235" t="s">
        <v>456</v>
      </c>
      <c r="E305" s="236" t="s">
        <v>798</v>
      </c>
      <c r="F305" s="237" t="s">
        <v>799</v>
      </c>
      <c r="G305" s="238" t="s">
        <v>170</v>
      </c>
      <c r="H305" s="239">
        <v>32.655000000000001</v>
      </c>
      <c r="I305" s="240"/>
      <c r="J305" s="241">
        <f>ROUND(I305*H305,2)</f>
        <v>0</v>
      </c>
      <c r="K305" s="237" t="s">
        <v>141</v>
      </c>
      <c r="L305" s="242"/>
      <c r="M305" s="243" t="s">
        <v>19</v>
      </c>
      <c r="N305" s="244" t="s">
        <v>45</v>
      </c>
      <c r="O305" s="82"/>
      <c r="P305" s="211">
        <f>O305*H305</f>
        <v>0</v>
      </c>
      <c r="Q305" s="211">
        <v>8.0000000000000007E-05</v>
      </c>
      <c r="R305" s="211">
        <f>Q305*H305</f>
        <v>0.0026124000000000004</v>
      </c>
      <c r="S305" s="211">
        <v>0</v>
      </c>
      <c r="T305" s="212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213" t="s">
        <v>371</v>
      </c>
      <c r="AT305" s="213" t="s">
        <v>456</v>
      </c>
      <c r="AU305" s="213" t="s">
        <v>83</v>
      </c>
      <c r="AY305" s="15" t="s">
        <v>135</v>
      </c>
      <c r="BE305" s="214">
        <f>IF(N305="základní",J305,0)</f>
        <v>0</v>
      </c>
      <c r="BF305" s="214">
        <f>IF(N305="snížená",J305,0)</f>
        <v>0</v>
      </c>
      <c r="BG305" s="214">
        <f>IF(N305="zákl. přenesená",J305,0)</f>
        <v>0</v>
      </c>
      <c r="BH305" s="214">
        <f>IF(N305="sníž. přenesená",J305,0)</f>
        <v>0</v>
      </c>
      <c r="BI305" s="214">
        <f>IF(N305="nulová",J305,0)</f>
        <v>0</v>
      </c>
      <c r="BJ305" s="15" t="s">
        <v>79</v>
      </c>
      <c r="BK305" s="214">
        <f>ROUND(I305*H305,2)</f>
        <v>0</v>
      </c>
      <c r="BL305" s="15" t="s">
        <v>271</v>
      </c>
      <c r="BM305" s="213" t="s">
        <v>800</v>
      </c>
    </row>
    <row r="306" s="13" customFormat="1">
      <c r="A306" s="13"/>
      <c r="B306" s="220"/>
      <c r="C306" s="221"/>
      <c r="D306" s="222" t="s">
        <v>145</v>
      </c>
      <c r="E306" s="221"/>
      <c r="F306" s="224" t="s">
        <v>801</v>
      </c>
      <c r="G306" s="221"/>
      <c r="H306" s="225">
        <v>32.655000000000001</v>
      </c>
      <c r="I306" s="226"/>
      <c r="J306" s="221"/>
      <c r="K306" s="221"/>
      <c r="L306" s="227"/>
      <c r="M306" s="228"/>
      <c r="N306" s="229"/>
      <c r="O306" s="229"/>
      <c r="P306" s="229"/>
      <c r="Q306" s="229"/>
      <c r="R306" s="229"/>
      <c r="S306" s="229"/>
      <c r="T306" s="23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1" t="s">
        <v>145</v>
      </c>
      <c r="AU306" s="231" t="s">
        <v>83</v>
      </c>
      <c r="AV306" s="13" t="s">
        <v>83</v>
      </c>
      <c r="AW306" s="13" t="s">
        <v>4</v>
      </c>
      <c r="AX306" s="13" t="s">
        <v>79</v>
      </c>
      <c r="AY306" s="231" t="s">
        <v>135</v>
      </c>
    </row>
    <row r="307" s="2" customFormat="1" ht="44.25" customHeight="1">
      <c r="A307" s="36"/>
      <c r="B307" s="37"/>
      <c r="C307" s="202" t="s">
        <v>802</v>
      </c>
      <c r="D307" s="202" t="s">
        <v>137</v>
      </c>
      <c r="E307" s="203" t="s">
        <v>803</v>
      </c>
      <c r="F307" s="204" t="s">
        <v>804</v>
      </c>
      <c r="G307" s="205" t="s">
        <v>284</v>
      </c>
      <c r="H307" s="206">
        <v>1.325</v>
      </c>
      <c r="I307" s="207"/>
      <c r="J307" s="208">
        <f>ROUND(I307*H307,2)</f>
        <v>0</v>
      </c>
      <c r="K307" s="204" t="s">
        <v>141</v>
      </c>
      <c r="L307" s="42"/>
      <c r="M307" s="209" t="s">
        <v>19</v>
      </c>
      <c r="N307" s="210" t="s">
        <v>45</v>
      </c>
      <c r="O307" s="82"/>
      <c r="P307" s="211">
        <f>O307*H307</f>
        <v>0</v>
      </c>
      <c r="Q307" s="211">
        <v>0</v>
      </c>
      <c r="R307" s="211">
        <f>Q307*H307</f>
        <v>0</v>
      </c>
      <c r="S307" s="211">
        <v>0</v>
      </c>
      <c r="T307" s="212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213" t="s">
        <v>271</v>
      </c>
      <c r="AT307" s="213" t="s">
        <v>137</v>
      </c>
      <c r="AU307" s="213" t="s">
        <v>83</v>
      </c>
      <c r="AY307" s="15" t="s">
        <v>135</v>
      </c>
      <c r="BE307" s="214">
        <f>IF(N307="základní",J307,0)</f>
        <v>0</v>
      </c>
      <c r="BF307" s="214">
        <f>IF(N307="snížená",J307,0)</f>
        <v>0</v>
      </c>
      <c r="BG307" s="214">
        <f>IF(N307="zákl. přenesená",J307,0)</f>
        <v>0</v>
      </c>
      <c r="BH307" s="214">
        <f>IF(N307="sníž. přenesená",J307,0)</f>
        <v>0</v>
      </c>
      <c r="BI307" s="214">
        <f>IF(N307="nulová",J307,0)</f>
        <v>0</v>
      </c>
      <c r="BJ307" s="15" t="s">
        <v>79</v>
      </c>
      <c r="BK307" s="214">
        <f>ROUND(I307*H307,2)</f>
        <v>0</v>
      </c>
      <c r="BL307" s="15" t="s">
        <v>271</v>
      </c>
      <c r="BM307" s="213" t="s">
        <v>805</v>
      </c>
    </row>
    <row r="308" s="2" customFormat="1">
      <c r="A308" s="36"/>
      <c r="B308" s="37"/>
      <c r="C308" s="38"/>
      <c r="D308" s="215" t="s">
        <v>143</v>
      </c>
      <c r="E308" s="38"/>
      <c r="F308" s="216" t="s">
        <v>806</v>
      </c>
      <c r="G308" s="38"/>
      <c r="H308" s="38"/>
      <c r="I308" s="217"/>
      <c r="J308" s="38"/>
      <c r="K308" s="38"/>
      <c r="L308" s="42"/>
      <c r="M308" s="218"/>
      <c r="N308" s="219"/>
      <c r="O308" s="82"/>
      <c r="P308" s="82"/>
      <c r="Q308" s="82"/>
      <c r="R308" s="82"/>
      <c r="S308" s="82"/>
      <c r="T308" s="83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T308" s="15" t="s">
        <v>143</v>
      </c>
      <c r="AU308" s="15" t="s">
        <v>83</v>
      </c>
    </row>
    <row r="309" s="12" customFormat="1" ht="22.8" customHeight="1">
      <c r="A309" s="12"/>
      <c r="B309" s="186"/>
      <c r="C309" s="187"/>
      <c r="D309" s="188" t="s">
        <v>73</v>
      </c>
      <c r="E309" s="200" t="s">
        <v>807</v>
      </c>
      <c r="F309" s="200" t="s">
        <v>808</v>
      </c>
      <c r="G309" s="187"/>
      <c r="H309" s="187"/>
      <c r="I309" s="190"/>
      <c r="J309" s="201">
        <f>BK309</f>
        <v>0</v>
      </c>
      <c r="K309" s="187"/>
      <c r="L309" s="192"/>
      <c r="M309" s="193"/>
      <c r="N309" s="194"/>
      <c r="O309" s="194"/>
      <c r="P309" s="195">
        <f>SUM(P310:P321)</f>
        <v>0</v>
      </c>
      <c r="Q309" s="194"/>
      <c r="R309" s="195">
        <f>SUM(R310:R321)</f>
        <v>0.0071819999999999991</v>
      </c>
      <c r="S309" s="194"/>
      <c r="T309" s="196">
        <f>SUM(T310:T321)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197" t="s">
        <v>83</v>
      </c>
      <c r="AT309" s="198" t="s">
        <v>73</v>
      </c>
      <c r="AU309" s="198" t="s">
        <v>79</v>
      </c>
      <c r="AY309" s="197" t="s">
        <v>135</v>
      </c>
      <c r="BK309" s="199">
        <f>SUM(BK310:BK321)</f>
        <v>0</v>
      </c>
    </row>
    <row r="310" s="2" customFormat="1" ht="24.15" customHeight="1">
      <c r="A310" s="36"/>
      <c r="B310" s="37"/>
      <c r="C310" s="202" t="s">
        <v>809</v>
      </c>
      <c r="D310" s="202" t="s">
        <v>137</v>
      </c>
      <c r="E310" s="203" t="s">
        <v>810</v>
      </c>
      <c r="F310" s="204" t="s">
        <v>811</v>
      </c>
      <c r="G310" s="205" t="s">
        <v>140</v>
      </c>
      <c r="H310" s="206">
        <v>17.100000000000001</v>
      </c>
      <c r="I310" s="207"/>
      <c r="J310" s="208">
        <f>ROUND(I310*H310,2)</f>
        <v>0</v>
      </c>
      <c r="K310" s="204" t="s">
        <v>141</v>
      </c>
      <c r="L310" s="42"/>
      <c r="M310" s="209" t="s">
        <v>19</v>
      </c>
      <c r="N310" s="210" t="s">
        <v>45</v>
      </c>
      <c r="O310" s="82"/>
      <c r="P310" s="211">
        <f>O310*H310</f>
        <v>0</v>
      </c>
      <c r="Q310" s="211">
        <v>0.00013999999999999999</v>
      </c>
      <c r="R310" s="211">
        <f>Q310*H310</f>
        <v>0.0023939999999999999</v>
      </c>
      <c r="S310" s="211">
        <v>0</v>
      </c>
      <c r="T310" s="212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213" t="s">
        <v>271</v>
      </c>
      <c r="AT310" s="213" t="s">
        <v>137</v>
      </c>
      <c r="AU310" s="213" t="s">
        <v>83</v>
      </c>
      <c r="AY310" s="15" t="s">
        <v>135</v>
      </c>
      <c r="BE310" s="214">
        <f>IF(N310="základní",J310,0)</f>
        <v>0</v>
      </c>
      <c r="BF310" s="214">
        <f>IF(N310="snížená",J310,0)</f>
        <v>0</v>
      </c>
      <c r="BG310" s="214">
        <f>IF(N310="zákl. přenesená",J310,0)</f>
        <v>0</v>
      </c>
      <c r="BH310" s="214">
        <f>IF(N310="sníž. přenesená",J310,0)</f>
        <v>0</v>
      </c>
      <c r="BI310" s="214">
        <f>IF(N310="nulová",J310,0)</f>
        <v>0</v>
      </c>
      <c r="BJ310" s="15" t="s">
        <v>79</v>
      </c>
      <c r="BK310" s="214">
        <f>ROUND(I310*H310,2)</f>
        <v>0</v>
      </c>
      <c r="BL310" s="15" t="s">
        <v>271</v>
      </c>
      <c r="BM310" s="213" t="s">
        <v>812</v>
      </c>
    </row>
    <row r="311" s="2" customFormat="1">
      <c r="A311" s="36"/>
      <c r="B311" s="37"/>
      <c r="C311" s="38"/>
      <c r="D311" s="215" t="s">
        <v>143</v>
      </c>
      <c r="E311" s="38"/>
      <c r="F311" s="216" t="s">
        <v>813</v>
      </c>
      <c r="G311" s="38"/>
      <c r="H311" s="38"/>
      <c r="I311" s="217"/>
      <c r="J311" s="38"/>
      <c r="K311" s="38"/>
      <c r="L311" s="42"/>
      <c r="M311" s="218"/>
      <c r="N311" s="219"/>
      <c r="O311" s="82"/>
      <c r="P311" s="82"/>
      <c r="Q311" s="82"/>
      <c r="R311" s="82"/>
      <c r="S311" s="82"/>
      <c r="T311" s="83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T311" s="15" t="s">
        <v>143</v>
      </c>
      <c r="AU311" s="15" t="s">
        <v>83</v>
      </c>
    </row>
    <row r="312" s="13" customFormat="1">
      <c r="A312" s="13"/>
      <c r="B312" s="220"/>
      <c r="C312" s="221"/>
      <c r="D312" s="222" t="s">
        <v>145</v>
      </c>
      <c r="E312" s="223" t="s">
        <v>19</v>
      </c>
      <c r="F312" s="224" t="s">
        <v>814</v>
      </c>
      <c r="G312" s="221"/>
      <c r="H312" s="225">
        <v>14.449999999999999</v>
      </c>
      <c r="I312" s="226"/>
      <c r="J312" s="221"/>
      <c r="K312" s="221"/>
      <c r="L312" s="227"/>
      <c r="M312" s="228"/>
      <c r="N312" s="229"/>
      <c r="O312" s="229"/>
      <c r="P312" s="229"/>
      <c r="Q312" s="229"/>
      <c r="R312" s="229"/>
      <c r="S312" s="229"/>
      <c r="T312" s="230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1" t="s">
        <v>145</v>
      </c>
      <c r="AU312" s="231" t="s">
        <v>83</v>
      </c>
      <c r="AV312" s="13" t="s">
        <v>83</v>
      </c>
      <c r="AW312" s="13" t="s">
        <v>35</v>
      </c>
      <c r="AX312" s="13" t="s">
        <v>74</v>
      </c>
      <c r="AY312" s="231" t="s">
        <v>135</v>
      </c>
    </row>
    <row r="313" s="13" customFormat="1">
      <c r="A313" s="13"/>
      <c r="B313" s="220"/>
      <c r="C313" s="221"/>
      <c r="D313" s="222" t="s">
        <v>145</v>
      </c>
      <c r="E313" s="223" t="s">
        <v>19</v>
      </c>
      <c r="F313" s="224" t="s">
        <v>815</v>
      </c>
      <c r="G313" s="221"/>
      <c r="H313" s="225">
        <v>2.6499999999999999</v>
      </c>
      <c r="I313" s="226"/>
      <c r="J313" s="221"/>
      <c r="K313" s="221"/>
      <c r="L313" s="227"/>
      <c r="M313" s="228"/>
      <c r="N313" s="229"/>
      <c r="O313" s="229"/>
      <c r="P313" s="229"/>
      <c r="Q313" s="229"/>
      <c r="R313" s="229"/>
      <c r="S313" s="229"/>
      <c r="T313" s="23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1" t="s">
        <v>145</v>
      </c>
      <c r="AU313" s="231" t="s">
        <v>83</v>
      </c>
      <c r="AV313" s="13" t="s">
        <v>83</v>
      </c>
      <c r="AW313" s="13" t="s">
        <v>35</v>
      </c>
      <c r="AX313" s="13" t="s">
        <v>74</v>
      </c>
      <c r="AY313" s="231" t="s">
        <v>135</v>
      </c>
    </row>
    <row r="314" s="2" customFormat="1" ht="24.15" customHeight="1">
      <c r="A314" s="36"/>
      <c r="B314" s="37"/>
      <c r="C314" s="202" t="s">
        <v>816</v>
      </c>
      <c r="D314" s="202" t="s">
        <v>137</v>
      </c>
      <c r="E314" s="203" t="s">
        <v>817</v>
      </c>
      <c r="F314" s="204" t="s">
        <v>818</v>
      </c>
      <c r="G314" s="205" t="s">
        <v>140</v>
      </c>
      <c r="H314" s="206">
        <v>17.100000000000001</v>
      </c>
      <c r="I314" s="207"/>
      <c r="J314" s="208">
        <f>ROUND(I314*H314,2)</f>
        <v>0</v>
      </c>
      <c r="K314" s="204" t="s">
        <v>141</v>
      </c>
      <c r="L314" s="42"/>
      <c r="M314" s="209" t="s">
        <v>19</v>
      </c>
      <c r="N314" s="210" t="s">
        <v>45</v>
      </c>
      <c r="O314" s="82"/>
      <c r="P314" s="211">
        <f>O314*H314</f>
        <v>0</v>
      </c>
      <c r="Q314" s="211">
        <v>0.00013999999999999999</v>
      </c>
      <c r="R314" s="211">
        <f>Q314*H314</f>
        <v>0.0023939999999999999</v>
      </c>
      <c r="S314" s="211">
        <v>0</v>
      </c>
      <c r="T314" s="212">
        <f>S314*H314</f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213" t="s">
        <v>271</v>
      </c>
      <c r="AT314" s="213" t="s">
        <v>137</v>
      </c>
      <c r="AU314" s="213" t="s">
        <v>83</v>
      </c>
      <c r="AY314" s="15" t="s">
        <v>135</v>
      </c>
      <c r="BE314" s="214">
        <f>IF(N314="základní",J314,0)</f>
        <v>0</v>
      </c>
      <c r="BF314" s="214">
        <f>IF(N314="snížená",J314,0)</f>
        <v>0</v>
      </c>
      <c r="BG314" s="214">
        <f>IF(N314="zákl. přenesená",J314,0)</f>
        <v>0</v>
      </c>
      <c r="BH314" s="214">
        <f>IF(N314="sníž. přenesená",J314,0)</f>
        <v>0</v>
      </c>
      <c r="BI314" s="214">
        <f>IF(N314="nulová",J314,0)</f>
        <v>0</v>
      </c>
      <c r="BJ314" s="15" t="s">
        <v>79</v>
      </c>
      <c r="BK314" s="214">
        <f>ROUND(I314*H314,2)</f>
        <v>0</v>
      </c>
      <c r="BL314" s="15" t="s">
        <v>271</v>
      </c>
      <c r="BM314" s="213" t="s">
        <v>819</v>
      </c>
    </row>
    <row r="315" s="2" customFormat="1">
      <c r="A315" s="36"/>
      <c r="B315" s="37"/>
      <c r="C315" s="38"/>
      <c r="D315" s="215" t="s">
        <v>143</v>
      </c>
      <c r="E315" s="38"/>
      <c r="F315" s="216" t="s">
        <v>820</v>
      </c>
      <c r="G315" s="38"/>
      <c r="H315" s="38"/>
      <c r="I315" s="217"/>
      <c r="J315" s="38"/>
      <c r="K315" s="38"/>
      <c r="L315" s="42"/>
      <c r="M315" s="218"/>
      <c r="N315" s="219"/>
      <c r="O315" s="82"/>
      <c r="P315" s="82"/>
      <c r="Q315" s="82"/>
      <c r="R315" s="82"/>
      <c r="S315" s="82"/>
      <c r="T315" s="83"/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T315" s="15" t="s">
        <v>143</v>
      </c>
      <c r="AU315" s="15" t="s">
        <v>83</v>
      </c>
    </row>
    <row r="316" s="13" customFormat="1">
      <c r="A316" s="13"/>
      <c r="B316" s="220"/>
      <c r="C316" s="221"/>
      <c r="D316" s="222" t="s">
        <v>145</v>
      </c>
      <c r="E316" s="223" t="s">
        <v>19</v>
      </c>
      <c r="F316" s="224" t="s">
        <v>814</v>
      </c>
      <c r="G316" s="221"/>
      <c r="H316" s="225">
        <v>14.449999999999999</v>
      </c>
      <c r="I316" s="226"/>
      <c r="J316" s="221"/>
      <c r="K316" s="221"/>
      <c r="L316" s="227"/>
      <c r="M316" s="228"/>
      <c r="N316" s="229"/>
      <c r="O316" s="229"/>
      <c r="P316" s="229"/>
      <c r="Q316" s="229"/>
      <c r="R316" s="229"/>
      <c r="S316" s="229"/>
      <c r="T316" s="23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1" t="s">
        <v>145</v>
      </c>
      <c r="AU316" s="231" t="s">
        <v>83</v>
      </c>
      <c r="AV316" s="13" t="s">
        <v>83</v>
      </c>
      <c r="AW316" s="13" t="s">
        <v>35</v>
      </c>
      <c r="AX316" s="13" t="s">
        <v>74</v>
      </c>
      <c r="AY316" s="231" t="s">
        <v>135</v>
      </c>
    </row>
    <row r="317" s="13" customFormat="1">
      <c r="A317" s="13"/>
      <c r="B317" s="220"/>
      <c r="C317" s="221"/>
      <c r="D317" s="222" t="s">
        <v>145</v>
      </c>
      <c r="E317" s="223" t="s">
        <v>19</v>
      </c>
      <c r="F317" s="224" t="s">
        <v>815</v>
      </c>
      <c r="G317" s="221"/>
      <c r="H317" s="225">
        <v>2.6499999999999999</v>
      </c>
      <c r="I317" s="226"/>
      <c r="J317" s="221"/>
      <c r="K317" s="221"/>
      <c r="L317" s="227"/>
      <c r="M317" s="228"/>
      <c r="N317" s="229"/>
      <c r="O317" s="229"/>
      <c r="P317" s="229"/>
      <c r="Q317" s="229"/>
      <c r="R317" s="229"/>
      <c r="S317" s="229"/>
      <c r="T317" s="23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1" t="s">
        <v>145</v>
      </c>
      <c r="AU317" s="231" t="s">
        <v>83</v>
      </c>
      <c r="AV317" s="13" t="s">
        <v>83</v>
      </c>
      <c r="AW317" s="13" t="s">
        <v>35</v>
      </c>
      <c r="AX317" s="13" t="s">
        <v>74</v>
      </c>
      <c r="AY317" s="231" t="s">
        <v>135</v>
      </c>
    </row>
    <row r="318" s="2" customFormat="1" ht="24.15" customHeight="1">
      <c r="A318" s="36"/>
      <c r="B318" s="37"/>
      <c r="C318" s="202" t="s">
        <v>821</v>
      </c>
      <c r="D318" s="202" t="s">
        <v>137</v>
      </c>
      <c r="E318" s="203" t="s">
        <v>822</v>
      </c>
      <c r="F318" s="204" t="s">
        <v>823</v>
      </c>
      <c r="G318" s="205" t="s">
        <v>140</v>
      </c>
      <c r="H318" s="206">
        <v>17.100000000000001</v>
      </c>
      <c r="I318" s="207"/>
      <c r="J318" s="208">
        <f>ROUND(I318*H318,2)</f>
        <v>0</v>
      </c>
      <c r="K318" s="204" t="s">
        <v>141</v>
      </c>
      <c r="L318" s="42"/>
      <c r="M318" s="209" t="s">
        <v>19</v>
      </c>
      <c r="N318" s="210" t="s">
        <v>45</v>
      </c>
      <c r="O318" s="82"/>
      <c r="P318" s="211">
        <f>O318*H318</f>
        <v>0</v>
      </c>
      <c r="Q318" s="211">
        <v>0.00013999999999999999</v>
      </c>
      <c r="R318" s="211">
        <f>Q318*H318</f>
        <v>0.0023939999999999999</v>
      </c>
      <c r="S318" s="211">
        <v>0</v>
      </c>
      <c r="T318" s="212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213" t="s">
        <v>271</v>
      </c>
      <c r="AT318" s="213" t="s">
        <v>137</v>
      </c>
      <c r="AU318" s="213" t="s">
        <v>83</v>
      </c>
      <c r="AY318" s="15" t="s">
        <v>135</v>
      </c>
      <c r="BE318" s="214">
        <f>IF(N318="základní",J318,0)</f>
        <v>0</v>
      </c>
      <c r="BF318" s="214">
        <f>IF(N318="snížená",J318,0)</f>
        <v>0</v>
      </c>
      <c r="BG318" s="214">
        <f>IF(N318="zákl. přenesená",J318,0)</f>
        <v>0</v>
      </c>
      <c r="BH318" s="214">
        <f>IF(N318="sníž. přenesená",J318,0)</f>
        <v>0</v>
      </c>
      <c r="BI318" s="214">
        <f>IF(N318="nulová",J318,0)</f>
        <v>0</v>
      </c>
      <c r="BJ318" s="15" t="s">
        <v>79</v>
      </c>
      <c r="BK318" s="214">
        <f>ROUND(I318*H318,2)</f>
        <v>0</v>
      </c>
      <c r="BL318" s="15" t="s">
        <v>271</v>
      </c>
      <c r="BM318" s="213" t="s">
        <v>824</v>
      </c>
    </row>
    <row r="319" s="2" customFormat="1">
      <c r="A319" s="36"/>
      <c r="B319" s="37"/>
      <c r="C319" s="38"/>
      <c r="D319" s="215" t="s">
        <v>143</v>
      </c>
      <c r="E319" s="38"/>
      <c r="F319" s="216" t="s">
        <v>825</v>
      </c>
      <c r="G319" s="38"/>
      <c r="H319" s="38"/>
      <c r="I319" s="217"/>
      <c r="J319" s="38"/>
      <c r="K319" s="38"/>
      <c r="L319" s="42"/>
      <c r="M319" s="218"/>
      <c r="N319" s="219"/>
      <c r="O319" s="82"/>
      <c r="P319" s="82"/>
      <c r="Q319" s="82"/>
      <c r="R319" s="82"/>
      <c r="S319" s="82"/>
      <c r="T319" s="83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T319" s="15" t="s">
        <v>143</v>
      </c>
      <c r="AU319" s="15" t="s">
        <v>83</v>
      </c>
    </row>
    <row r="320" s="13" customFormat="1">
      <c r="A320" s="13"/>
      <c r="B320" s="220"/>
      <c r="C320" s="221"/>
      <c r="D320" s="222" t="s">
        <v>145</v>
      </c>
      <c r="E320" s="223" t="s">
        <v>19</v>
      </c>
      <c r="F320" s="224" t="s">
        <v>814</v>
      </c>
      <c r="G320" s="221"/>
      <c r="H320" s="225">
        <v>14.449999999999999</v>
      </c>
      <c r="I320" s="226"/>
      <c r="J320" s="221"/>
      <c r="K320" s="221"/>
      <c r="L320" s="227"/>
      <c r="M320" s="228"/>
      <c r="N320" s="229"/>
      <c r="O320" s="229"/>
      <c r="P320" s="229"/>
      <c r="Q320" s="229"/>
      <c r="R320" s="229"/>
      <c r="S320" s="229"/>
      <c r="T320" s="230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1" t="s">
        <v>145</v>
      </c>
      <c r="AU320" s="231" t="s">
        <v>83</v>
      </c>
      <c r="AV320" s="13" t="s">
        <v>83</v>
      </c>
      <c r="AW320" s="13" t="s">
        <v>35</v>
      </c>
      <c r="AX320" s="13" t="s">
        <v>74</v>
      </c>
      <c r="AY320" s="231" t="s">
        <v>135</v>
      </c>
    </row>
    <row r="321" s="13" customFormat="1">
      <c r="A321" s="13"/>
      <c r="B321" s="220"/>
      <c r="C321" s="221"/>
      <c r="D321" s="222" t="s">
        <v>145</v>
      </c>
      <c r="E321" s="223" t="s">
        <v>19</v>
      </c>
      <c r="F321" s="224" t="s">
        <v>815</v>
      </c>
      <c r="G321" s="221"/>
      <c r="H321" s="225">
        <v>2.6499999999999999</v>
      </c>
      <c r="I321" s="226"/>
      <c r="J321" s="221"/>
      <c r="K321" s="221"/>
      <c r="L321" s="227"/>
      <c r="M321" s="228"/>
      <c r="N321" s="229"/>
      <c r="O321" s="229"/>
      <c r="P321" s="229"/>
      <c r="Q321" s="229"/>
      <c r="R321" s="229"/>
      <c r="S321" s="229"/>
      <c r="T321" s="230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1" t="s">
        <v>145</v>
      </c>
      <c r="AU321" s="231" t="s">
        <v>83</v>
      </c>
      <c r="AV321" s="13" t="s">
        <v>83</v>
      </c>
      <c r="AW321" s="13" t="s">
        <v>35</v>
      </c>
      <c r="AX321" s="13" t="s">
        <v>74</v>
      </c>
      <c r="AY321" s="231" t="s">
        <v>135</v>
      </c>
    </row>
    <row r="322" s="12" customFormat="1" ht="22.8" customHeight="1">
      <c r="A322" s="12"/>
      <c r="B322" s="186"/>
      <c r="C322" s="187"/>
      <c r="D322" s="188" t="s">
        <v>73</v>
      </c>
      <c r="E322" s="200" t="s">
        <v>826</v>
      </c>
      <c r="F322" s="200" t="s">
        <v>827</v>
      </c>
      <c r="G322" s="187"/>
      <c r="H322" s="187"/>
      <c r="I322" s="190"/>
      <c r="J322" s="201">
        <f>BK322</f>
        <v>0</v>
      </c>
      <c r="K322" s="187"/>
      <c r="L322" s="192"/>
      <c r="M322" s="193"/>
      <c r="N322" s="194"/>
      <c r="O322" s="194"/>
      <c r="P322" s="195">
        <f>SUM(P323:P334)</f>
        <v>0</v>
      </c>
      <c r="Q322" s="194"/>
      <c r="R322" s="195">
        <f>SUM(R323:R334)</f>
        <v>0.26508005999999995</v>
      </c>
      <c r="S322" s="194"/>
      <c r="T322" s="196">
        <f>SUM(T323:T334)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197" t="s">
        <v>83</v>
      </c>
      <c r="AT322" s="198" t="s">
        <v>73</v>
      </c>
      <c r="AU322" s="198" t="s">
        <v>79</v>
      </c>
      <c r="AY322" s="197" t="s">
        <v>135</v>
      </c>
      <c r="BK322" s="199">
        <f>SUM(BK323:BK334)</f>
        <v>0</v>
      </c>
    </row>
    <row r="323" s="2" customFormat="1" ht="33" customHeight="1">
      <c r="A323" s="36"/>
      <c r="B323" s="37"/>
      <c r="C323" s="202" t="s">
        <v>828</v>
      </c>
      <c r="D323" s="202" t="s">
        <v>137</v>
      </c>
      <c r="E323" s="203" t="s">
        <v>829</v>
      </c>
      <c r="F323" s="204" t="s">
        <v>830</v>
      </c>
      <c r="G323" s="205" t="s">
        <v>140</v>
      </c>
      <c r="H323" s="206">
        <v>576.26099999999997</v>
      </c>
      <c r="I323" s="207"/>
      <c r="J323" s="208">
        <f>ROUND(I323*H323,2)</f>
        <v>0</v>
      </c>
      <c r="K323" s="204" t="s">
        <v>141</v>
      </c>
      <c r="L323" s="42"/>
      <c r="M323" s="209" t="s">
        <v>19</v>
      </c>
      <c r="N323" s="210" t="s">
        <v>45</v>
      </c>
      <c r="O323" s="82"/>
      <c r="P323" s="211">
        <f>O323*H323</f>
        <v>0</v>
      </c>
      <c r="Q323" s="211">
        <v>0.00020000000000000001</v>
      </c>
      <c r="R323" s="211">
        <f>Q323*H323</f>
        <v>0.1152522</v>
      </c>
      <c r="S323" s="211">
        <v>0</v>
      </c>
      <c r="T323" s="212">
        <f>S323*H323</f>
        <v>0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213" t="s">
        <v>271</v>
      </c>
      <c r="AT323" s="213" t="s">
        <v>137</v>
      </c>
      <c r="AU323" s="213" t="s">
        <v>83</v>
      </c>
      <c r="AY323" s="15" t="s">
        <v>135</v>
      </c>
      <c r="BE323" s="214">
        <f>IF(N323="základní",J323,0)</f>
        <v>0</v>
      </c>
      <c r="BF323" s="214">
        <f>IF(N323="snížená",J323,0)</f>
        <v>0</v>
      </c>
      <c r="BG323" s="214">
        <f>IF(N323="zákl. přenesená",J323,0)</f>
        <v>0</v>
      </c>
      <c r="BH323" s="214">
        <f>IF(N323="sníž. přenesená",J323,0)</f>
        <v>0</v>
      </c>
      <c r="BI323" s="214">
        <f>IF(N323="nulová",J323,0)</f>
        <v>0</v>
      </c>
      <c r="BJ323" s="15" t="s">
        <v>79</v>
      </c>
      <c r="BK323" s="214">
        <f>ROUND(I323*H323,2)</f>
        <v>0</v>
      </c>
      <c r="BL323" s="15" t="s">
        <v>271</v>
      </c>
      <c r="BM323" s="213" t="s">
        <v>831</v>
      </c>
    </row>
    <row r="324" s="2" customFormat="1">
      <c r="A324" s="36"/>
      <c r="B324" s="37"/>
      <c r="C324" s="38"/>
      <c r="D324" s="215" t="s">
        <v>143</v>
      </c>
      <c r="E324" s="38"/>
      <c r="F324" s="216" t="s">
        <v>832</v>
      </c>
      <c r="G324" s="38"/>
      <c r="H324" s="38"/>
      <c r="I324" s="217"/>
      <c r="J324" s="38"/>
      <c r="K324" s="38"/>
      <c r="L324" s="42"/>
      <c r="M324" s="218"/>
      <c r="N324" s="219"/>
      <c r="O324" s="82"/>
      <c r="P324" s="82"/>
      <c r="Q324" s="82"/>
      <c r="R324" s="82"/>
      <c r="S324" s="82"/>
      <c r="T324" s="83"/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T324" s="15" t="s">
        <v>143</v>
      </c>
      <c r="AU324" s="15" t="s">
        <v>83</v>
      </c>
    </row>
    <row r="325" s="13" customFormat="1">
      <c r="A325" s="13"/>
      <c r="B325" s="220"/>
      <c r="C325" s="221"/>
      <c r="D325" s="222" t="s">
        <v>145</v>
      </c>
      <c r="E325" s="223" t="s">
        <v>19</v>
      </c>
      <c r="F325" s="224" t="s">
        <v>833</v>
      </c>
      <c r="G325" s="221"/>
      <c r="H325" s="225">
        <v>240.066</v>
      </c>
      <c r="I325" s="226"/>
      <c r="J325" s="221"/>
      <c r="K325" s="221"/>
      <c r="L325" s="227"/>
      <c r="M325" s="228"/>
      <c r="N325" s="229"/>
      <c r="O325" s="229"/>
      <c r="P325" s="229"/>
      <c r="Q325" s="229"/>
      <c r="R325" s="229"/>
      <c r="S325" s="229"/>
      <c r="T325" s="230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1" t="s">
        <v>145</v>
      </c>
      <c r="AU325" s="231" t="s">
        <v>83</v>
      </c>
      <c r="AV325" s="13" t="s">
        <v>83</v>
      </c>
      <c r="AW325" s="13" t="s">
        <v>35</v>
      </c>
      <c r="AX325" s="13" t="s">
        <v>74</v>
      </c>
      <c r="AY325" s="231" t="s">
        <v>135</v>
      </c>
    </row>
    <row r="326" s="13" customFormat="1">
      <c r="A326" s="13"/>
      <c r="B326" s="220"/>
      <c r="C326" s="221"/>
      <c r="D326" s="222" t="s">
        <v>145</v>
      </c>
      <c r="E326" s="223" t="s">
        <v>19</v>
      </c>
      <c r="F326" s="224" t="s">
        <v>834</v>
      </c>
      <c r="G326" s="221"/>
      <c r="H326" s="225">
        <v>158.59999999999999</v>
      </c>
      <c r="I326" s="226"/>
      <c r="J326" s="221"/>
      <c r="K326" s="221"/>
      <c r="L326" s="227"/>
      <c r="M326" s="228"/>
      <c r="N326" s="229"/>
      <c r="O326" s="229"/>
      <c r="P326" s="229"/>
      <c r="Q326" s="229"/>
      <c r="R326" s="229"/>
      <c r="S326" s="229"/>
      <c r="T326" s="230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1" t="s">
        <v>145</v>
      </c>
      <c r="AU326" s="231" t="s">
        <v>83</v>
      </c>
      <c r="AV326" s="13" t="s">
        <v>83</v>
      </c>
      <c r="AW326" s="13" t="s">
        <v>35</v>
      </c>
      <c r="AX326" s="13" t="s">
        <v>74</v>
      </c>
      <c r="AY326" s="231" t="s">
        <v>135</v>
      </c>
    </row>
    <row r="327" s="13" customFormat="1">
      <c r="A327" s="13"/>
      <c r="B327" s="220"/>
      <c r="C327" s="221"/>
      <c r="D327" s="222" t="s">
        <v>145</v>
      </c>
      <c r="E327" s="223" t="s">
        <v>19</v>
      </c>
      <c r="F327" s="224" t="s">
        <v>602</v>
      </c>
      <c r="G327" s="221"/>
      <c r="H327" s="225">
        <v>142.12000000000001</v>
      </c>
      <c r="I327" s="226"/>
      <c r="J327" s="221"/>
      <c r="K327" s="221"/>
      <c r="L327" s="227"/>
      <c r="M327" s="228"/>
      <c r="N327" s="229"/>
      <c r="O327" s="229"/>
      <c r="P327" s="229"/>
      <c r="Q327" s="229"/>
      <c r="R327" s="229"/>
      <c r="S327" s="229"/>
      <c r="T327" s="230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1" t="s">
        <v>145</v>
      </c>
      <c r="AU327" s="231" t="s">
        <v>83</v>
      </c>
      <c r="AV327" s="13" t="s">
        <v>83</v>
      </c>
      <c r="AW327" s="13" t="s">
        <v>35</v>
      </c>
      <c r="AX327" s="13" t="s">
        <v>74</v>
      </c>
      <c r="AY327" s="231" t="s">
        <v>135</v>
      </c>
    </row>
    <row r="328" s="13" customFormat="1">
      <c r="A328" s="13"/>
      <c r="B328" s="220"/>
      <c r="C328" s="221"/>
      <c r="D328" s="222" t="s">
        <v>145</v>
      </c>
      <c r="E328" s="223" t="s">
        <v>19</v>
      </c>
      <c r="F328" s="224" t="s">
        <v>521</v>
      </c>
      <c r="G328" s="221"/>
      <c r="H328" s="225">
        <v>35.475000000000001</v>
      </c>
      <c r="I328" s="226"/>
      <c r="J328" s="221"/>
      <c r="K328" s="221"/>
      <c r="L328" s="227"/>
      <c r="M328" s="228"/>
      <c r="N328" s="229"/>
      <c r="O328" s="229"/>
      <c r="P328" s="229"/>
      <c r="Q328" s="229"/>
      <c r="R328" s="229"/>
      <c r="S328" s="229"/>
      <c r="T328" s="230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1" t="s">
        <v>145</v>
      </c>
      <c r="AU328" s="231" t="s">
        <v>83</v>
      </c>
      <c r="AV328" s="13" t="s">
        <v>83</v>
      </c>
      <c r="AW328" s="13" t="s">
        <v>35</v>
      </c>
      <c r="AX328" s="13" t="s">
        <v>74</v>
      </c>
      <c r="AY328" s="231" t="s">
        <v>135</v>
      </c>
    </row>
    <row r="329" s="2" customFormat="1" ht="37.8" customHeight="1">
      <c r="A329" s="36"/>
      <c r="B329" s="37"/>
      <c r="C329" s="202" t="s">
        <v>835</v>
      </c>
      <c r="D329" s="202" t="s">
        <v>137</v>
      </c>
      <c r="E329" s="203" t="s">
        <v>836</v>
      </c>
      <c r="F329" s="204" t="s">
        <v>837</v>
      </c>
      <c r="G329" s="205" t="s">
        <v>140</v>
      </c>
      <c r="H329" s="206">
        <v>576.26099999999997</v>
      </c>
      <c r="I329" s="207"/>
      <c r="J329" s="208">
        <f>ROUND(I329*H329,2)</f>
        <v>0</v>
      </c>
      <c r="K329" s="204" t="s">
        <v>141</v>
      </c>
      <c r="L329" s="42"/>
      <c r="M329" s="209" t="s">
        <v>19</v>
      </c>
      <c r="N329" s="210" t="s">
        <v>45</v>
      </c>
      <c r="O329" s="82"/>
      <c r="P329" s="211">
        <f>O329*H329</f>
        <v>0</v>
      </c>
      <c r="Q329" s="211">
        <v>0.00025999999999999998</v>
      </c>
      <c r="R329" s="211">
        <f>Q329*H329</f>
        <v>0.14982785999999998</v>
      </c>
      <c r="S329" s="211">
        <v>0</v>
      </c>
      <c r="T329" s="212">
        <f>S329*H329</f>
        <v>0</v>
      </c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R329" s="213" t="s">
        <v>271</v>
      </c>
      <c r="AT329" s="213" t="s">
        <v>137</v>
      </c>
      <c r="AU329" s="213" t="s">
        <v>83</v>
      </c>
      <c r="AY329" s="15" t="s">
        <v>135</v>
      </c>
      <c r="BE329" s="214">
        <f>IF(N329="základní",J329,0)</f>
        <v>0</v>
      </c>
      <c r="BF329" s="214">
        <f>IF(N329="snížená",J329,0)</f>
        <v>0</v>
      </c>
      <c r="BG329" s="214">
        <f>IF(N329="zákl. přenesená",J329,0)</f>
        <v>0</v>
      </c>
      <c r="BH329" s="214">
        <f>IF(N329="sníž. přenesená",J329,0)</f>
        <v>0</v>
      </c>
      <c r="BI329" s="214">
        <f>IF(N329="nulová",J329,0)</f>
        <v>0</v>
      </c>
      <c r="BJ329" s="15" t="s">
        <v>79</v>
      </c>
      <c r="BK329" s="214">
        <f>ROUND(I329*H329,2)</f>
        <v>0</v>
      </c>
      <c r="BL329" s="15" t="s">
        <v>271</v>
      </c>
      <c r="BM329" s="213" t="s">
        <v>838</v>
      </c>
    </row>
    <row r="330" s="2" customFormat="1">
      <c r="A330" s="36"/>
      <c r="B330" s="37"/>
      <c r="C330" s="38"/>
      <c r="D330" s="215" t="s">
        <v>143</v>
      </c>
      <c r="E330" s="38"/>
      <c r="F330" s="216" t="s">
        <v>839</v>
      </c>
      <c r="G330" s="38"/>
      <c r="H330" s="38"/>
      <c r="I330" s="217"/>
      <c r="J330" s="38"/>
      <c r="K330" s="38"/>
      <c r="L330" s="42"/>
      <c r="M330" s="218"/>
      <c r="N330" s="219"/>
      <c r="O330" s="82"/>
      <c r="P330" s="82"/>
      <c r="Q330" s="82"/>
      <c r="R330" s="82"/>
      <c r="S330" s="82"/>
      <c r="T330" s="83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T330" s="15" t="s">
        <v>143</v>
      </c>
      <c r="AU330" s="15" t="s">
        <v>83</v>
      </c>
    </row>
    <row r="331" s="13" customFormat="1">
      <c r="A331" s="13"/>
      <c r="B331" s="220"/>
      <c r="C331" s="221"/>
      <c r="D331" s="222" t="s">
        <v>145</v>
      </c>
      <c r="E331" s="223" t="s">
        <v>19</v>
      </c>
      <c r="F331" s="224" t="s">
        <v>833</v>
      </c>
      <c r="G331" s="221"/>
      <c r="H331" s="225">
        <v>240.066</v>
      </c>
      <c r="I331" s="226"/>
      <c r="J331" s="221"/>
      <c r="K331" s="221"/>
      <c r="L331" s="227"/>
      <c r="M331" s="228"/>
      <c r="N331" s="229"/>
      <c r="O331" s="229"/>
      <c r="P331" s="229"/>
      <c r="Q331" s="229"/>
      <c r="R331" s="229"/>
      <c r="S331" s="229"/>
      <c r="T331" s="230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1" t="s">
        <v>145</v>
      </c>
      <c r="AU331" s="231" t="s">
        <v>83</v>
      </c>
      <c r="AV331" s="13" t="s">
        <v>83</v>
      </c>
      <c r="AW331" s="13" t="s">
        <v>35</v>
      </c>
      <c r="AX331" s="13" t="s">
        <v>74</v>
      </c>
      <c r="AY331" s="231" t="s">
        <v>135</v>
      </c>
    </row>
    <row r="332" s="13" customFormat="1">
      <c r="A332" s="13"/>
      <c r="B332" s="220"/>
      <c r="C332" s="221"/>
      <c r="D332" s="222" t="s">
        <v>145</v>
      </c>
      <c r="E332" s="223" t="s">
        <v>19</v>
      </c>
      <c r="F332" s="224" t="s">
        <v>834</v>
      </c>
      <c r="G332" s="221"/>
      <c r="H332" s="225">
        <v>158.59999999999999</v>
      </c>
      <c r="I332" s="226"/>
      <c r="J332" s="221"/>
      <c r="K332" s="221"/>
      <c r="L332" s="227"/>
      <c r="M332" s="228"/>
      <c r="N332" s="229"/>
      <c r="O332" s="229"/>
      <c r="P332" s="229"/>
      <c r="Q332" s="229"/>
      <c r="R332" s="229"/>
      <c r="S332" s="229"/>
      <c r="T332" s="230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1" t="s">
        <v>145</v>
      </c>
      <c r="AU332" s="231" t="s">
        <v>83</v>
      </c>
      <c r="AV332" s="13" t="s">
        <v>83</v>
      </c>
      <c r="AW332" s="13" t="s">
        <v>35</v>
      </c>
      <c r="AX332" s="13" t="s">
        <v>74</v>
      </c>
      <c r="AY332" s="231" t="s">
        <v>135</v>
      </c>
    </row>
    <row r="333" s="13" customFormat="1">
      <c r="A333" s="13"/>
      <c r="B333" s="220"/>
      <c r="C333" s="221"/>
      <c r="D333" s="222" t="s">
        <v>145</v>
      </c>
      <c r="E333" s="223" t="s">
        <v>19</v>
      </c>
      <c r="F333" s="224" t="s">
        <v>602</v>
      </c>
      <c r="G333" s="221"/>
      <c r="H333" s="225">
        <v>142.12000000000001</v>
      </c>
      <c r="I333" s="226"/>
      <c r="J333" s="221"/>
      <c r="K333" s="221"/>
      <c r="L333" s="227"/>
      <c r="M333" s="228"/>
      <c r="N333" s="229"/>
      <c r="O333" s="229"/>
      <c r="P333" s="229"/>
      <c r="Q333" s="229"/>
      <c r="R333" s="229"/>
      <c r="S333" s="229"/>
      <c r="T333" s="230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1" t="s">
        <v>145</v>
      </c>
      <c r="AU333" s="231" t="s">
        <v>83</v>
      </c>
      <c r="AV333" s="13" t="s">
        <v>83</v>
      </c>
      <c r="AW333" s="13" t="s">
        <v>35</v>
      </c>
      <c r="AX333" s="13" t="s">
        <v>74</v>
      </c>
      <c r="AY333" s="231" t="s">
        <v>135</v>
      </c>
    </row>
    <row r="334" s="13" customFormat="1">
      <c r="A334" s="13"/>
      <c r="B334" s="220"/>
      <c r="C334" s="221"/>
      <c r="D334" s="222" t="s">
        <v>145</v>
      </c>
      <c r="E334" s="223" t="s">
        <v>19</v>
      </c>
      <c r="F334" s="224" t="s">
        <v>521</v>
      </c>
      <c r="G334" s="221"/>
      <c r="H334" s="225">
        <v>35.475000000000001</v>
      </c>
      <c r="I334" s="226"/>
      <c r="J334" s="221"/>
      <c r="K334" s="221"/>
      <c r="L334" s="227"/>
      <c r="M334" s="232"/>
      <c r="N334" s="233"/>
      <c r="O334" s="233"/>
      <c r="P334" s="233"/>
      <c r="Q334" s="233"/>
      <c r="R334" s="233"/>
      <c r="S334" s="233"/>
      <c r="T334" s="234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1" t="s">
        <v>145</v>
      </c>
      <c r="AU334" s="231" t="s">
        <v>83</v>
      </c>
      <c r="AV334" s="13" t="s">
        <v>83</v>
      </c>
      <c r="AW334" s="13" t="s">
        <v>35</v>
      </c>
      <c r="AX334" s="13" t="s">
        <v>74</v>
      </c>
      <c r="AY334" s="231" t="s">
        <v>135</v>
      </c>
    </row>
    <row r="335" s="2" customFormat="1" ht="6.96" customHeight="1">
      <c r="A335" s="36"/>
      <c r="B335" s="57"/>
      <c r="C335" s="58"/>
      <c r="D335" s="58"/>
      <c r="E335" s="58"/>
      <c r="F335" s="58"/>
      <c r="G335" s="58"/>
      <c r="H335" s="58"/>
      <c r="I335" s="58"/>
      <c r="J335" s="58"/>
      <c r="K335" s="58"/>
      <c r="L335" s="42"/>
      <c r="M335" s="36"/>
      <c r="O335" s="36"/>
      <c r="P335" s="36"/>
      <c r="Q335" s="36"/>
      <c r="R335" s="36"/>
      <c r="S335" s="36"/>
      <c r="T335" s="36"/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</row>
  </sheetData>
  <sheetProtection sheet="1" autoFilter="0" formatColumns="0" formatRows="0" objects="1" scenarios="1" spinCount="100000" saltValue="J8Y3Gm/Qi/RCkHFpS0owm4PnGfpk0uCgIeR2/Zf07DeR518DaqXP9+Ylh/OZ1nkkJe+R91IVmvcaLfPs1syJLg==" hashValue="ctAFrfxZP/UZGBgovrWSo61kN5EiW4WG5xnBK5ORoz/+UnUIgTf4IDRbrMJf8Kndg+TEooXGWsrtkJ8Z6tmeAw==" algorithmName="SHA-512" password="CC35"/>
  <autoFilter ref="C97:K334"/>
  <mergeCells count="9">
    <mergeCell ref="E7:H7"/>
    <mergeCell ref="E9:H9"/>
    <mergeCell ref="E18:H18"/>
    <mergeCell ref="E27:H27"/>
    <mergeCell ref="E48:H48"/>
    <mergeCell ref="E50:H50"/>
    <mergeCell ref="E88:H88"/>
    <mergeCell ref="E90:H90"/>
    <mergeCell ref="L2:V2"/>
  </mergeCells>
  <hyperlinks>
    <hyperlink ref="F102" r:id="rId1" display="https://podminky.urs.cz/item/CS_URS_2023_02/122211101"/>
    <hyperlink ref="F106" r:id="rId2" display="https://podminky.urs.cz/item/CS_URS_2023_02/271532211"/>
    <hyperlink ref="F110" r:id="rId3" display="https://podminky.urs.cz/item/CS_URS_2023_02/317168012"/>
    <hyperlink ref="F113" r:id="rId4" display="https://podminky.urs.cz/item/CS_URS_2023_02/317941123"/>
    <hyperlink ref="F117" r:id="rId5" display="https://podminky.urs.cz/item/CS_URS_2023_02/342244311"/>
    <hyperlink ref="F121" r:id="rId6" display="https://podminky.urs.cz/item/CS_URS_2023_02/564251011"/>
    <hyperlink ref="F124" r:id="rId7" display="https://podminky.urs.cz/item/CS_URS_2023_02/596211110"/>
    <hyperlink ref="F129" r:id="rId8" display="https://podminky.urs.cz/item/CS_URS_2023_02/916231213"/>
    <hyperlink ref="F135" r:id="rId9" display="https://podminky.urs.cz/item/CS_URS_2023_02/411322525"/>
    <hyperlink ref="F138" r:id="rId10" display="https://podminky.urs.cz/item/CS_URS_2023_02/411351011"/>
    <hyperlink ref="F141" r:id="rId11" display="https://podminky.urs.cz/item/CS_URS_2023_02/411351012"/>
    <hyperlink ref="F143" r:id="rId12" display="https://podminky.urs.cz/item/CS_URS_2023_02/411362021"/>
    <hyperlink ref="F148" r:id="rId13" display="https://podminky.urs.cz/item/CS_URS_2023_02/612131111"/>
    <hyperlink ref="F153" r:id="rId14" display="https://podminky.urs.cz/item/CS_URS_2023_02/612135101"/>
    <hyperlink ref="F157" r:id="rId15" display="https://podminky.urs.cz/item/CS_URS_2023_02/612321141"/>
    <hyperlink ref="F162" r:id="rId16" display="https://podminky.urs.cz/item/CS_URS_2023_02/612324111"/>
    <hyperlink ref="F166" r:id="rId17" display="https://podminky.urs.cz/item/CS_URS_2023_02/612325123"/>
    <hyperlink ref="F169" r:id="rId18" display="https://podminky.urs.cz/item/CS_URS_2023_02/612325131"/>
    <hyperlink ref="F173" r:id="rId19" display="https://podminky.urs.cz/item/CS_URS_2023_02/612325421"/>
    <hyperlink ref="F177" r:id="rId20" display="https://podminky.urs.cz/item/CS_URS_2023_02/612328131"/>
    <hyperlink ref="F181" r:id="rId21" display="https://podminky.urs.cz/item/CS_URS_2023_02/631311115"/>
    <hyperlink ref="F184" r:id="rId22" display="https://podminky.urs.cz/item/CS_URS_2023_02/631311125"/>
    <hyperlink ref="F187" r:id="rId23" display="https://podminky.urs.cz/item/CS_URS_2023_02/631362021"/>
    <hyperlink ref="F191" r:id="rId24" display="https://podminky.urs.cz/item/CS_URS_2023_02/632481215"/>
    <hyperlink ref="F195" r:id="rId25" display="https://podminky.urs.cz/item/CS_URS_2023_02/634112112"/>
    <hyperlink ref="F199" r:id="rId26" display="https://podminky.urs.cz/item/CS_URS_2023_02/642944121"/>
    <hyperlink ref="F208" r:id="rId27" display="https://podminky.urs.cz/item/CS_URS_2023_02/949101111"/>
    <hyperlink ref="F211" r:id="rId28" display="https://podminky.urs.cz/item/CS_URS_2023_02/952901131"/>
    <hyperlink ref="F214" r:id="rId29" display="https://podminky.urs.cz/item/CS_URS_2023_02/952902221"/>
    <hyperlink ref="F218" r:id="rId30" display="https://podminky.urs.cz/item/CS_URS_2023_02/998018001"/>
    <hyperlink ref="F222" r:id="rId31" display="https://podminky.urs.cz/item/CS_URS_2023_02/713121121"/>
    <hyperlink ref="F227" r:id="rId32" display="https://podminky.urs.cz/item/CS_URS_2023_02/998713101"/>
    <hyperlink ref="F230" r:id="rId33" display="https://podminky.urs.cz/item/CS_URS_2023_02/751111012"/>
    <hyperlink ref="F233" r:id="rId34" display="https://podminky.urs.cz/item/CS_URS_2023_02/751111052"/>
    <hyperlink ref="F236" r:id="rId35" display="https://podminky.urs.cz/item/CS_URS_2023_02/751510042"/>
    <hyperlink ref="F239" r:id="rId36" display="https://podminky.urs.cz/item/CS_URS_2023_02/998751101"/>
    <hyperlink ref="F242" r:id="rId37" display="https://podminky.urs.cz/item/CS_URS_2023_02/763131451"/>
    <hyperlink ref="F245" r:id="rId38" display="https://podminky.urs.cz/item/CS_URS_2023_02/998763100"/>
    <hyperlink ref="F248" r:id="rId39" display="https://podminky.urs.cz/item/CS_URS_2023_02/764216606"/>
    <hyperlink ref="F251" r:id="rId40" display="https://podminky.urs.cz/item/CS_URS_2023_02/998764101"/>
    <hyperlink ref="F262" r:id="rId41" display="https://podminky.urs.cz/item/CS_URS_2023_02/766660001"/>
    <hyperlink ref="F266" r:id="rId42" display="https://podminky.urs.cz/item/CS_URS_2023_02/766660022"/>
    <hyperlink ref="F269" r:id="rId43" display="https://podminky.urs.cz/item/CS_URS_2023_02/998766101"/>
    <hyperlink ref="F272" r:id="rId44" display="https://podminky.urs.cz/item/CS_URS_2023_02/771474112"/>
    <hyperlink ref="F278" r:id="rId45" display="https://podminky.urs.cz/item/CS_URS_2023_02/771574173"/>
    <hyperlink ref="F283" r:id="rId46" display="https://podminky.urs.cz/item/CS_URS_2023_02/771591112"/>
    <hyperlink ref="F286" r:id="rId47" display="https://podminky.urs.cz/item/CS_URS_2023_02/771591115"/>
    <hyperlink ref="F290" r:id="rId48" display="https://podminky.urs.cz/item/CS_URS_2023_02/998771101"/>
    <hyperlink ref="F293" r:id="rId49" display="https://podminky.urs.cz/item/CS_URS_2023_02/781131112"/>
    <hyperlink ref="F296" r:id="rId50" display="https://podminky.urs.cz/item/CS_URS_2023_02/781474163"/>
    <hyperlink ref="F302" r:id="rId51" display="https://podminky.urs.cz/item/CS_URS_2023_02/781492351"/>
    <hyperlink ref="F308" r:id="rId52" display="https://podminky.urs.cz/item/CS_URS_2023_02/998781101"/>
    <hyperlink ref="F311" r:id="rId53" display="https://podminky.urs.cz/item/CS_URS_2023_02/783314203"/>
    <hyperlink ref="F315" r:id="rId54" display="https://podminky.urs.cz/item/CS_URS_2023_02/783315103"/>
    <hyperlink ref="F319" r:id="rId55" display="https://podminky.urs.cz/item/CS_URS_2023_02/783317105"/>
    <hyperlink ref="F324" r:id="rId56" display="https://podminky.urs.cz/item/CS_URS_2023_02/784181121"/>
    <hyperlink ref="F330" r:id="rId57" display="https://podminky.urs.cz/item/CS_URS_2023_02/78421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88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83</v>
      </c>
    </row>
    <row r="4" s="1" customFormat="1" ht="24.96" customHeight="1">
      <c r="B4" s="18"/>
      <c r="D4" s="128" t="s">
        <v>98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Modernizace odborných učeben v 1.PP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99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840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4. 7. 2023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27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28</v>
      </c>
      <c r="F15" s="36"/>
      <c r="G15" s="36"/>
      <c r="H15" s="36"/>
      <c r="I15" s="130" t="s">
        <v>29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30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29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32</v>
      </c>
      <c r="E20" s="36"/>
      <c r="F20" s="36"/>
      <c r="G20" s="36"/>
      <c r="H20" s="36"/>
      <c r="I20" s="130" t="s">
        <v>26</v>
      </c>
      <c r="J20" s="134" t="s">
        <v>33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34</v>
      </c>
      <c r="F21" s="36"/>
      <c r="G21" s="36"/>
      <c r="H21" s="36"/>
      <c r="I21" s="130" t="s">
        <v>29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36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37</v>
      </c>
      <c r="F24" s="36"/>
      <c r="G24" s="36"/>
      <c r="H24" s="36"/>
      <c r="I24" s="130" t="s">
        <v>29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38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71.25" customHeight="1">
      <c r="A27" s="136"/>
      <c r="B27" s="137"/>
      <c r="C27" s="136"/>
      <c r="D27" s="136"/>
      <c r="E27" s="138" t="s">
        <v>39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40</v>
      </c>
      <c r="E30" s="36"/>
      <c r="F30" s="36"/>
      <c r="G30" s="36"/>
      <c r="H30" s="36"/>
      <c r="I30" s="36"/>
      <c r="J30" s="142">
        <f>ROUND(J90,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42</v>
      </c>
      <c r="G32" s="36"/>
      <c r="H32" s="36"/>
      <c r="I32" s="143" t="s">
        <v>41</v>
      </c>
      <c r="J32" s="143" t="s">
        <v>43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44</v>
      </c>
      <c r="E33" s="130" t="s">
        <v>45</v>
      </c>
      <c r="F33" s="145">
        <f>ROUND((SUM(BE90:BE216)),  2)</f>
        <v>0</v>
      </c>
      <c r="G33" s="36"/>
      <c r="H33" s="36"/>
      <c r="I33" s="146">
        <v>0.20999999999999999</v>
      </c>
      <c r="J33" s="145">
        <f>ROUND(((SUM(BE90:BE216))*I33),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46</v>
      </c>
      <c r="F34" s="145">
        <f>ROUND((SUM(BF90:BF216)),  2)</f>
        <v>0</v>
      </c>
      <c r="G34" s="36"/>
      <c r="H34" s="36"/>
      <c r="I34" s="146">
        <v>0.14999999999999999</v>
      </c>
      <c r="J34" s="145">
        <f>ROUND(((SUM(BF90:BF216))*I34),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47</v>
      </c>
      <c r="F35" s="145">
        <f>ROUND((SUM(BG90:BG216)),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48</v>
      </c>
      <c r="F36" s="145">
        <f>ROUND((SUM(BH90:BH216)),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49</v>
      </c>
      <c r="F37" s="145">
        <f>ROUND((SUM(BI90:BI216)),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50</v>
      </c>
      <c r="E39" s="149"/>
      <c r="F39" s="149"/>
      <c r="G39" s="150" t="s">
        <v>51</v>
      </c>
      <c r="H39" s="151" t="s">
        <v>52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hidden="1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hidden="1" s="2" customFormat="1" ht="24.96" customHeight="1">
      <c r="A45" s="36"/>
      <c r="B45" s="37"/>
      <c r="C45" s="21" t="s">
        <v>101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hidden="1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hidden="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hidden="1" s="2" customFormat="1" ht="16.5" customHeight="1">
      <c r="A48" s="36"/>
      <c r="B48" s="37"/>
      <c r="C48" s="38"/>
      <c r="D48" s="38"/>
      <c r="E48" s="158" t="str">
        <f>E7</f>
        <v>Modernizace odborných učeben v 1.PP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hidden="1" s="2" customFormat="1" ht="12" customHeight="1">
      <c r="A49" s="36"/>
      <c r="B49" s="37"/>
      <c r="C49" s="30" t="s">
        <v>99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hidden="1" s="2" customFormat="1" ht="16.5" customHeight="1">
      <c r="A50" s="36"/>
      <c r="B50" s="37"/>
      <c r="C50" s="38"/>
      <c r="D50" s="38"/>
      <c r="E50" s="67" t="str">
        <f>E9</f>
        <v>3 - Zdravotně techniché instalace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hidden="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hidden="1" s="2" customFormat="1" ht="12" customHeight="1">
      <c r="A52" s="36"/>
      <c r="B52" s="37"/>
      <c r="C52" s="30" t="s">
        <v>21</v>
      </c>
      <c r="D52" s="38"/>
      <c r="E52" s="38"/>
      <c r="F52" s="25" t="str">
        <f>F12</f>
        <v>Škroupova 209/13, Plzeň</v>
      </c>
      <c r="G52" s="38"/>
      <c r="H52" s="38"/>
      <c r="I52" s="30" t="s">
        <v>23</v>
      </c>
      <c r="J52" s="70" t="str">
        <f>IF(J12="","",J12)</f>
        <v>4. 7. 2023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hidden="1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hidden="1" s="2" customFormat="1" ht="25.65" customHeight="1">
      <c r="A54" s="36"/>
      <c r="B54" s="37"/>
      <c r="C54" s="30" t="s">
        <v>25</v>
      </c>
      <c r="D54" s="38"/>
      <c r="E54" s="38"/>
      <c r="F54" s="25" t="str">
        <f>E15</f>
        <v xml:space="preserve">Integrovaná střední škola živnostenská </v>
      </c>
      <c r="G54" s="38"/>
      <c r="H54" s="38"/>
      <c r="I54" s="30" t="s">
        <v>32</v>
      </c>
      <c r="J54" s="34" t="str">
        <f>E21</f>
        <v>Planteam, Na Výsluní 630, Líně - Sulkov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hidden="1" s="2" customFormat="1" ht="15.15" customHeight="1">
      <c r="A55" s="36"/>
      <c r="B55" s="37"/>
      <c r="C55" s="30" t="s">
        <v>30</v>
      </c>
      <c r="D55" s="38"/>
      <c r="E55" s="38"/>
      <c r="F55" s="25" t="str">
        <f>IF(E18="","",E18)</f>
        <v>Vyplň údaj</v>
      </c>
      <c r="G55" s="38"/>
      <c r="H55" s="38"/>
      <c r="I55" s="30" t="s">
        <v>36</v>
      </c>
      <c r="J55" s="34" t="str">
        <f>E24</f>
        <v>Ing. Irena Potužáková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hidden="1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hidden="1" s="2" customFormat="1" ht="29.28" customHeight="1">
      <c r="A57" s="36"/>
      <c r="B57" s="37"/>
      <c r="C57" s="159" t="s">
        <v>102</v>
      </c>
      <c r="D57" s="160"/>
      <c r="E57" s="160"/>
      <c r="F57" s="160"/>
      <c r="G57" s="160"/>
      <c r="H57" s="160"/>
      <c r="I57" s="160"/>
      <c r="J57" s="161" t="s">
        <v>103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hidden="1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hidden="1" s="2" customFormat="1" ht="22.8" customHeight="1">
      <c r="A59" s="36"/>
      <c r="B59" s="37"/>
      <c r="C59" s="162" t="s">
        <v>72</v>
      </c>
      <c r="D59" s="38"/>
      <c r="E59" s="38"/>
      <c r="F59" s="38"/>
      <c r="G59" s="38"/>
      <c r="H59" s="38"/>
      <c r="I59" s="38"/>
      <c r="J59" s="100">
        <f>J90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104</v>
      </c>
    </row>
    <row r="60" hidden="1" s="9" customFormat="1" ht="24.96" customHeight="1">
      <c r="A60" s="9"/>
      <c r="B60" s="163"/>
      <c r="C60" s="164"/>
      <c r="D60" s="165" t="s">
        <v>105</v>
      </c>
      <c r="E60" s="166"/>
      <c r="F60" s="166"/>
      <c r="G60" s="166"/>
      <c r="H60" s="166"/>
      <c r="I60" s="166"/>
      <c r="J60" s="167">
        <f>J91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9"/>
      <c r="C61" s="170"/>
      <c r="D61" s="171" t="s">
        <v>106</v>
      </c>
      <c r="E61" s="172"/>
      <c r="F61" s="172"/>
      <c r="G61" s="172"/>
      <c r="H61" s="172"/>
      <c r="I61" s="172"/>
      <c r="J61" s="173">
        <f>J92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69"/>
      <c r="C62" s="170"/>
      <c r="D62" s="171" t="s">
        <v>841</v>
      </c>
      <c r="E62" s="172"/>
      <c r="F62" s="172"/>
      <c r="G62" s="172"/>
      <c r="H62" s="172"/>
      <c r="I62" s="172"/>
      <c r="J62" s="173">
        <f>J112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69"/>
      <c r="C63" s="170"/>
      <c r="D63" s="171" t="s">
        <v>110</v>
      </c>
      <c r="E63" s="172"/>
      <c r="F63" s="172"/>
      <c r="G63" s="172"/>
      <c r="H63" s="172"/>
      <c r="I63" s="172"/>
      <c r="J63" s="173">
        <f>J116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69"/>
      <c r="C64" s="170"/>
      <c r="D64" s="171" t="s">
        <v>111</v>
      </c>
      <c r="E64" s="172"/>
      <c r="F64" s="172"/>
      <c r="G64" s="172"/>
      <c r="H64" s="172"/>
      <c r="I64" s="172"/>
      <c r="J64" s="173">
        <f>J119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69"/>
      <c r="C65" s="170"/>
      <c r="D65" s="171" t="s">
        <v>112</v>
      </c>
      <c r="E65" s="172"/>
      <c r="F65" s="172"/>
      <c r="G65" s="172"/>
      <c r="H65" s="172"/>
      <c r="I65" s="172"/>
      <c r="J65" s="173">
        <f>J131</f>
        <v>0</v>
      </c>
      <c r="K65" s="170"/>
      <c r="L65" s="17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9" customFormat="1" ht="24.96" customHeight="1">
      <c r="A66" s="9"/>
      <c r="B66" s="163"/>
      <c r="C66" s="164"/>
      <c r="D66" s="165" t="s">
        <v>113</v>
      </c>
      <c r="E66" s="166"/>
      <c r="F66" s="166"/>
      <c r="G66" s="166"/>
      <c r="H66" s="166"/>
      <c r="I66" s="166"/>
      <c r="J66" s="167">
        <f>J134</f>
        <v>0</v>
      </c>
      <c r="K66" s="164"/>
      <c r="L66" s="168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10" customFormat="1" ht="19.92" customHeight="1">
      <c r="A67" s="10"/>
      <c r="B67" s="169"/>
      <c r="C67" s="170"/>
      <c r="D67" s="171" t="s">
        <v>115</v>
      </c>
      <c r="E67" s="172"/>
      <c r="F67" s="172"/>
      <c r="G67" s="172"/>
      <c r="H67" s="172"/>
      <c r="I67" s="172"/>
      <c r="J67" s="173">
        <f>J135</f>
        <v>0</v>
      </c>
      <c r="K67" s="170"/>
      <c r="L67" s="17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69"/>
      <c r="C68" s="170"/>
      <c r="D68" s="171" t="s">
        <v>116</v>
      </c>
      <c r="E68" s="172"/>
      <c r="F68" s="172"/>
      <c r="G68" s="172"/>
      <c r="H68" s="172"/>
      <c r="I68" s="172"/>
      <c r="J68" s="173">
        <f>J166</f>
        <v>0</v>
      </c>
      <c r="K68" s="170"/>
      <c r="L68" s="17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69"/>
      <c r="C69" s="170"/>
      <c r="D69" s="171" t="s">
        <v>842</v>
      </c>
      <c r="E69" s="172"/>
      <c r="F69" s="172"/>
      <c r="G69" s="172"/>
      <c r="H69" s="172"/>
      <c r="I69" s="172"/>
      <c r="J69" s="173">
        <f>J194</f>
        <v>0</v>
      </c>
      <c r="K69" s="170"/>
      <c r="L69" s="17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69"/>
      <c r="C70" s="170"/>
      <c r="D70" s="171" t="s">
        <v>843</v>
      </c>
      <c r="E70" s="172"/>
      <c r="F70" s="172"/>
      <c r="G70" s="172"/>
      <c r="H70" s="172"/>
      <c r="I70" s="172"/>
      <c r="J70" s="173">
        <f>J212</f>
        <v>0</v>
      </c>
      <c r="K70" s="170"/>
      <c r="L70" s="17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2" customFormat="1" ht="21.84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hidden="1" s="2" customFormat="1" ht="6.96" customHeight="1">
      <c r="A72" s="36"/>
      <c r="B72" s="57"/>
      <c r="C72" s="58"/>
      <c r="D72" s="58"/>
      <c r="E72" s="58"/>
      <c r="F72" s="58"/>
      <c r="G72" s="58"/>
      <c r="H72" s="58"/>
      <c r="I72" s="58"/>
      <c r="J72" s="58"/>
      <c r="K72" s="5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hidden="1"/>
    <row r="74" hidden="1"/>
    <row r="75" hidden="1"/>
    <row r="76" s="2" customFormat="1" ht="6.96" customHeight="1">
      <c r="A76" s="36"/>
      <c r="B76" s="59"/>
      <c r="C76" s="60"/>
      <c r="D76" s="60"/>
      <c r="E76" s="60"/>
      <c r="F76" s="60"/>
      <c r="G76" s="60"/>
      <c r="H76" s="60"/>
      <c r="I76" s="60"/>
      <c r="J76" s="60"/>
      <c r="K76" s="60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24.96" customHeight="1">
      <c r="A77" s="36"/>
      <c r="B77" s="37"/>
      <c r="C77" s="21" t="s">
        <v>120</v>
      </c>
      <c r="D77" s="38"/>
      <c r="E77" s="38"/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16</v>
      </c>
      <c r="D79" s="38"/>
      <c r="E79" s="38"/>
      <c r="F79" s="38"/>
      <c r="G79" s="38"/>
      <c r="H79" s="38"/>
      <c r="I79" s="38"/>
      <c r="J79" s="38"/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6.5" customHeight="1">
      <c r="A80" s="36"/>
      <c r="B80" s="37"/>
      <c r="C80" s="38"/>
      <c r="D80" s="38"/>
      <c r="E80" s="158" t="str">
        <f>E7</f>
        <v>Modernizace odborných učeben v 1.PP</v>
      </c>
      <c r="F80" s="30"/>
      <c r="G80" s="30"/>
      <c r="H80" s="30"/>
      <c r="I80" s="38"/>
      <c r="J80" s="38"/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2" customHeight="1">
      <c r="A81" s="36"/>
      <c r="B81" s="37"/>
      <c r="C81" s="30" t="s">
        <v>99</v>
      </c>
      <c r="D81" s="38"/>
      <c r="E81" s="38"/>
      <c r="F81" s="38"/>
      <c r="G81" s="38"/>
      <c r="H81" s="38"/>
      <c r="I81" s="38"/>
      <c r="J81" s="38"/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6.5" customHeight="1">
      <c r="A82" s="36"/>
      <c r="B82" s="37"/>
      <c r="C82" s="38"/>
      <c r="D82" s="38"/>
      <c r="E82" s="67" t="str">
        <f>E9</f>
        <v>3 - Zdravotně techniché instalace</v>
      </c>
      <c r="F82" s="38"/>
      <c r="G82" s="38"/>
      <c r="H82" s="38"/>
      <c r="I82" s="38"/>
      <c r="J82" s="38"/>
      <c r="K82" s="38"/>
      <c r="L82" s="13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3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21</v>
      </c>
      <c r="D84" s="38"/>
      <c r="E84" s="38"/>
      <c r="F84" s="25" t="str">
        <f>F12</f>
        <v>Škroupova 209/13, Plzeň</v>
      </c>
      <c r="G84" s="38"/>
      <c r="H84" s="38"/>
      <c r="I84" s="30" t="s">
        <v>23</v>
      </c>
      <c r="J84" s="70" t="str">
        <f>IF(J12="","",J12)</f>
        <v>4. 7. 2023</v>
      </c>
      <c r="K84" s="38"/>
      <c r="L84" s="13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6.96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3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25.65" customHeight="1">
      <c r="A86" s="36"/>
      <c r="B86" s="37"/>
      <c r="C86" s="30" t="s">
        <v>25</v>
      </c>
      <c r="D86" s="38"/>
      <c r="E86" s="38"/>
      <c r="F86" s="25" t="str">
        <f>E15</f>
        <v xml:space="preserve">Integrovaná střední škola živnostenská </v>
      </c>
      <c r="G86" s="38"/>
      <c r="H86" s="38"/>
      <c r="I86" s="30" t="s">
        <v>32</v>
      </c>
      <c r="J86" s="34" t="str">
        <f>E21</f>
        <v>Planteam, Na Výsluní 630, Líně - Sulkov</v>
      </c>
      <c r="K86" s="38"/>
      <c r="L86" s="132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5.15" customHeight="1">
      <c r="A87" s="36"/>
      <c r="B87" s="37"/>
      <c r="C87" s="30" t="s">
        <v>30</v>
      </c>
      <c r="D87" s="38"/>
      <c r="E87" s="38"/>
      <c r="F87" s="25" t="str">
        <f>IF(E18="","",E18)</f>
        <v>Vyplň údaj</v>
      </c>
      <c r="G87" s="38"/>
      <c r="H87" s="38"/>
      <c r="I87" s="30" t="s">
        <v>36</v>
      </c>
      <c r="J87" s="34" t="str">
        <f>E24</f>
        <v>Ing. Irena Potužáková</v>
      </c>
      <c r="K87" s="38"/>
      <c r="L87" s="132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0.32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32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11" customFormat="1" ht="29.28" customHeight="1">
      <c r="A89" s="175"/>
      <c r="B89" s="176"/>
      <c r="C89" s="177" t="s">
        <v>121</v>
      </c>
      <c r="D89" s="178" t="s">
        <v>59</v>
      </c>
      <c r="E89" s="178" t="s">
        <v>55</v>
      </c>
      <c r="F89" s="178" t="s">
        <v>56</v>
      </c>
      <c r="G89" s="178" t="s">
        <v>122</v>
      </c>
      <c r="H89" s="178" t="s">
        <v>123</v>
      </c>
      <c r="I89" s="178" t="s">
        <v>124</v>
      </c>
      <c r="J89" s="178" t="s">
        <v>103</v>
      </c>
      <c r="K89" s="179" t="s">
        <v>125</v>
      </c>
      <c r="L89" s="180"/>
      <c r="M89" s="90" t="s">
        <v>19</v>
      </c>
      <c r="N89" s="91" t="s">
        <v>44</v>
      </c>
      <c r="O89" s="91" t="s">
        <v>126</v>
      </c>
      <c r="P89" s="91" t="s">
        <v>127</v>
      </c>
      <c r="Q89" s="91" t="s">
        <v>128</v>
      </c>
      <c r="R89" s="91" t="s">
        <v>129</v>
      </c>
      <c r="S89" s="91" t="s">
        <v>130</v>
      </c>
      <c r="T89" s="92" t="s">
        <v>131</v>
      </c>
      <c r="U89" s="175"/>
      <c r="V89" s="175"/>
      <c r="W89" s="175"/>
      <c r="X89" s="175"/>
      <c r="Y89" s="175"/>
      <c r="Z89" s="175"/>
      <c r="AA89" s="175"/>
      <c r="AB89" s="175"/>
      <c r="AC89" s="175"/>
      <c r="AD89" s="175"/>
      <c r="AE89" s="175"/>
    </row>
    <row r="90" s="2" customFormat="1" ht="22.8" customHeight="1">
      <c r="A90" s="36"/>
      <c r="B90" s="37"/>
      <c r="C90" s="97" t="s">
        <v>132</v>
      </c>
      <c r="D90" s="38"/>
      <c r="E90" s="38"/>
      <c r="F90" s="38"/>
      <c r="G90" s="38"/>
      <c r="H90" s="38"/>
      <c r="I90" s="38"/>
      <c r="J90" s="181">
        <f>BK90</f>
        <v>0</v>
      </c>
      <c r="K90" s="38"/>
      <c r="L90" s="42"/>
      <c r="M90" s="93"/>
      <c r="N90" s="182"/>
      <c r="O90" s="94"/>
      <c r="P90" s="183">
        <f>P91+P134</f>
        <v>0</v>
      </c>
      <c r="Q90" s="94"/>
      <c r="R90" s="183">
        <f>R91+R134</f>
        <v>5.7637852499999997</v>
      </c>
      <c r="S90" s="94"/>
      <c r="T90" s="184">
        <f>T91+T134</f>
        <v>5.2079999999999993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73</v>
      </c>
      <c r="AU90" s="15" t="s">
        <v>104</v>
      </c>
      <c r="BK90" s="185">
        <f>BK91+BK134</f>
        <v>0</v>
      </c>
    </row>
    <row r="91" s="12" customFormat="1" ht="25.92" customHeight="1">
      <c r="A91" s="12"/>
      <c r="B91" s="186"/>
      <c r="C91" s="187"/>
      <c r="D91" s="188" t="s">
        <v>73</v>
      </c>
      <c r="E91" s="189" t="s">
        <v>133</v>
      </c>
      <c r="F91" s="189" t="s">
        <v>134</v>
      </c>
      <c r="G91" s="187"/>
      <c r="H91" s="187"/>
      <c r="I91" s="190"/>
      <c r="J91" s="191">
        <f>BK91</f>
        <v>0</v>
      </c>
      <c r="K91" s="187"/>
      <c r="L91" s="192"/>
      <c r="M91" s="193"/>
      <c r="N91" s="194"/>
      <c r="O91" s="194"/>
      <c r="P91" s="195">
        <f>P92+P112+P116+P119+P131</f>
        <v>0</v>
      </c>
      <c r="Q91" s="194"/>
      <c r="R91" s="195">
        <f>R92+R112+R116+R119+R131</f>
        <v>5.4489622500000001</v>
      </c>
      <c r="S91" s="194"/>
      <c r="T91" s="196">
        <f>T92+T112+T116+T119+T131</f>
        <v>5.2079999999999993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7" t="s">
        <v>79</v>
      </c>
      <c r="AT91" s="198" t="s">
        <v>73</v>
      </c>
      <c r="AU91" s="198" t="s">
        <v>74</v>
      </c>
      <c r="AY91" s="197" t="s">
        <v>135</v>
      </c>
      <c r="BK91" s="199">
        <f>BK92+BK112+BK116+BK119+BK131</f>
        <v>0</v>
      </c>
    </row>
    <row r="92" s="12" customFormat="1" ht="22.8" customHeight="1">
      <c r="A92" s="12"/>
      <c r="B92" s="186"/>
      <c r="C92" s="187"/>
      <c r="D92" s="188" t="s">
        <v>73</v>
      </c>
      <c r="E92" s="200" t="s">
        <v>79</v>
      </c>
      <c r="F92" s="200" t="s">
        <v>136</v>
      </c>
      <c r="G92" s="187"/>
      <c r="H92" s="187"/>
      <c r="I92" s="190"/>
      <c r="J92" s="201">
        <f>BK92</f>
        <v>0</v>
      </c>
      <c r="K92" s="187"/>
      <c r="L92" s="192"/>
      <c r="M92" s="193"/>
      <c r="N92" s="194"/>
      <c r="O92" s="194"/>
      <c r="P92" s="195">
        <f>SUM(P93:P111)</f>
        <v>0</v>
      </c>
      <c r="Q92" s="194"/>
      <c r="R92" s="195">
        <f>SUM(R93:R111)</f>
        <v>3.7000000000000002</v>
      </c>
      <c r="S92" s="194"/>
      <c r="T92" s="196">
        <f>SUM(T93:T111)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7" t="s">
        <v>79</v>
      </c>
      <c r="AT92" s="198" t="s">
        <v>73</v>
      </c>
      <c r="AU92" s="198" t="s">
        <v>79</v>
      </c>
      <c r="AY92" s="197" t="s">
        <v>135</v>
      </c>
      <c r="BK92" s="199">
        <f>SUM(BK93:BK111)</f>
        <v>0</v>
      </c>
    </row>
    <row r="93" s="2" customFormat="1" ht="49.05" customHeight="1">
      <c r="A93" s="36"/>
      <c r="B93" s="37"/>
      <c r="C93" s="202" t="s">
        <v>79</v>
      </c>
      <c r="D93" s="202" t="s">
        <v>137</v>
      </c>
      <c r="E93" s="203" t="s">
        <v>844</v>
      </c>
      <c r="F93" s="204" t="s">
        <v>845</v>
      </c>
      <c r="G93" s="205" t="s">
        <v>163</v>
      </c>
      <c r="H93" s="206">
        <v>2.7749999999999999</v>
      </c>
      <c r="I93" s="207"/>
      <c r="J93" s="208">
        <f>ROUND(I93*H93,2)</f>
        <v>0</v>
      </c>
      <c r="K93" s="204" t="s">
        <v>846</v>
      </c>
      <c r="L93" s="42"/>
      <c r="M93" s="209" t="s">
        <v>19</v>
      </c>
      <c r="N93" s="210" t="s">
        <v>45</v>
      </c>
      <c r="O93" s="82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13" t="s">
        <v>89</v>
      </c>
      <c r="AT93" s="213" t="s">
        <v>137</v>
      </c>
      <c r="AU93" s="213" t="s">
        <v>83</v>
      </c>
      <c r="AY93" s="15" t="s">
        <v>135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5" t="s">
        <v>79</v>
      </c>
      <c r="BK93" s="214">
        <f>ROUND(I93*H93,2)</f>
        <v>0</v>
      </c>
      <c r="BL93" s="15" t="s">
        <v>89</v>
      </c>
      <c r="BM93" s="213" t="s">
        <v>847</v>
      </c>
    </row>
    <row r="94" s="2" customFormat="1">
      <c r="A94" s="36"/>
      <c r="B94" s="37"/>
      <c r="C94" s="38"/>
      <c r="D94" s="215" t="s">
        <v>143</v>
      </c>
      <c r="E94" s="38"/>
      <c r="F94" s="216" t="s">
        <v>848</v>
      </c>
      <c r="G94" s="38"/>
      <c r="H94" s="38"/>
      <c r="I94" s="217"/>
      <c r="J94" s="38"/>
      <c r="K94" s="38"/>
      <c r="L94" s="42"/>
      <c r="M94" s="218"/>
      <c r="N94" s="219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143</v>
      </c>
      <c r="AU94" s="15" t="s">
        <v>83</v>
      </c>
    </row>
    <row r="95" s="13" customFormat="1">
      <c r="A95" s="13"/>
      <c r="B95" s="220"/>
      <c r="C95" s="221"/>
      <c r="D95" s="222" t="s">
        <v>145</v>
      </c>
      <c r="E95" s="223" t="s">
        <v>19</v>
      </c>
      <c r="F95" s="224" t="s">
        <v>849</v>
      </c>
      <c r="G95" s="221"/>
      <c r="H95" s="225">
        <v>2.7749999999999999</v>
      </c>
      <c r="I95" s="226"/>
      <c r="J95" s="221"/>
      <c r="K95" s="221"/>
      <c r="L95" s="227"/>
      <c r="M95" s="228"/>
      <c r="N95" s="229"/>
      <c r="O95" s="229"/>
      <c r="P95" s="229"/>
      <c r="Q95" s="229"/>
      <c r="R95" s="229"/>
      <c r="S95" s="229"/>
      <c r="T95" s="230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1" t="s">
        <v>145</v>
      </c>
      <c r="AU95" s="231" t="s">
        <v>83</v>
      </c>
      <c r="AV95" s="13" t="s">
        <v>83</v>
      </c>
      <c r="AW95" s="13" t="s">
        <v>35</v>
      </c>
      <c r="AX95" s="13" t="s">
        <v>79</v>
      </c>
      <c r="AY95" s="231" t="s">
        <v>135</v>
      </c>
    </row>
    <row r="96" s="2" customFormat="1" ht="62.7" customHeight="1">
      <c r="A96" s="36"/>
      <c r="B96" s="37"/>
      <c r="C96" s="202" t="s">
        <v>83</v>
      </c>
      <c r="D96" s="202" t="s">
        <v>137</v>
      </c>
      <c r="E96" s="203" t="s">
        <v>850</v>
      </c>
      <c r="F96" s="204" t="s">
        <v>851</v>
      </c>
      <c r="G96" s="205" t="s">
        <v>163</v>
      </c>
      <c r="H96" s="206">
        <v>2.7749999999999999</v>
      </c>
      <c r="I96" s="207"/>
      <c r="J96" s="208">
        <f>ROUND(I96*H96,2)</f>
        <v>0</v>
      </c>
      <c r="K96" s="204" t="s">
        <v>141</v>
      </c>
      <c r="L96" s="42"/>
      <c r="M96" s="209" t="s">
        <v>19</v>
      </c>
      <c r="N96" s="210" t="s">
        <v>45</v>
      </c>
      <c r="O96" s="82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2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13" t="s">
        <v>89</v>
      </c>
      <c r="AT96" s="213" t="s">
        <v>137</v>
      </c>
      <c r="AU96" s="213" t="s">
        <v>83</v>
      </c>
      <c r="AY96" s="15" t="s">
        <v>135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5" t="s">
        <v>79</v>
      </c>
      <c r="BK96" s="214">
        <f>ROUND(I96*H96,2)</f>
        <v>0</v>
      </c>
      <c r="BL96" s="15" t="s">
        <v>89</v>
      </c>
      <c r="BM96" s="213" t="s">
        <v>852</v>
      </c>
    </row>
    <row r="97" s="2" customFormat="1">
      <c r="A97" s="36"/>
      <c r="B97" s="37"/>
      <c r="C97" s="38"/>
      <c r="D97" s="215" t="s">
        <v>143</v>
      </c>
      <c r="E97" s="38"/>
      <c r="F97" s="216" t="s">
        <v>853</v>
      </c>
      <c r="G97" s="38"/>
      <c r="H97" s="38"/>
      <c r="I97" s="217"/>
      <c r="J97" s="38"/>
      <c r="K97" s="38"/>
      <c r="L97" s="42"/>
      <c r="M97" s="218"/>
      <c r="N97" s="219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143</v>
      </c>
      <c r="AU97" s="15" t="s">
        <v>83</v>
      </c>
    </row>
    <row r="98" s="13" customFormat="1">
      <c r="A98" s="13"/>
      <c r="B98" s="220"/>
      <c r="C98" s="221"/>
      <c r="D98" s="222" t="s">
        <v>145</v>
      </c>
      <c r="E98" s="223" t="s">
        <v>19</v>
      </c>
      <c r="F98" s="224" t="s">
        <v>854</v>
      </c>
      <c r="G98" s="221"/>
      <c r="H98" s="225">
        <v>2.7749999999999999</v>
      </c>
      <c r="I98" s="226"/>
      <c r="J98" s="221"/>
      <c r="K98" s="221"/>
      <c r="L98" s="227"/>
      <c r="M98" s="228"/>
      <c r="N98" s="229"/>
      <c r="O98" s="229"/>
      <c r="P98" s="229"/>
      <c r="Q98" s="229"/>
      <c r="R98" s="229"/>
      <c r="S98" s="229"/>
      <c r="T98" s="23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1" t="s">
        <v>145</v>
      </c>
      <c r="AU98" s="231" t="s">
        <v>83</v>
      </c>
      <c r="AV98" s="13" t="s">
        <v>83</v>
      </c>
      <c r="AW98" s="13" t="s">
        <v>35</v>
      </c>
      <c r="AX98" s="13" t="s">
        <v>79</v>
      </c>
      <c r="AY98" s="231" t="s">
        <v>135</v>
      </c>
    </row>
    <row r="99" s="2" customFormat="1" ht="66.75" customHeight="1">
      <c r="A99" s="36"/>
      <c r="B99" s="37"/>
      <c r="C99" s="202" t="s">
        <v>86</v>
      </c>
      <c r="D99" s="202" t="s">
        <v>137</v>
      </c>
      <c r="E99" s="203" t="s">
        <v>855</v>
      </c>
      <c r="F99" s="204" t="s">
        <v>856</v>
      </c>
      <c r="G99" s="205" t="s">
        <v>163</v>
      </c>
      <c r="H99" s="206">
        <v>13.875</v>
      </c>
      <c r="I99" s="207"/>
      <c r="J99" s="208">
        <f>ROUND(I99*H99,2)</f>
        <v>0</v>
      </c>
      <c r="K99" s="204" t="s">
        <v>141</v>
      </c>
      <c r="L99" s="42"/>
      <c r="M99" s="209" t="s">
        <v>19</v>
      </c>
      <c r="N99" s="210" t="s">
        <v>45</v>
      </c>
      <c r="O99" s="82"/>
      <c r="P99" s="211">
        <f>O99*H99</f>
        <v>0</v>
      </c>
      <c r="Q99" s="211">
        <v>0</v>
      </c>
      <c r="R99" s="211">
        <f>Q99*H99</f>
        <v>0</v>
      </c>
      <c r="S99" s="211">
        <v>0</v>
      </c>
      <c r="T99" s="212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13" t="s">
        <v>89</v>
      </c>
      <c r="AT99" s="213" t="s">
        <v>137</v>
      </c>
      <c r="AU99" s="213" t="s">
        <v>83</v>
      </c>
      <c r="AY99" s="15" t="s">
        <v>135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5" t="s">
        <v>79</v>
      </c>
      <c r="BK99" s="214">
        <f>ROUND(I99*H99,2)</f>
        <v>0</v>
      </c>
      <c r="BL99" s="15" t="s">
        <v>89</v>
      </c>
      <c r="BM99" s="213" t="s">
        <v>857</v>
      </c>
    </row>
    <row r="100" s="2" customFormat="1">
      <c r="A100" s="36"/>
      <c r="B100" s="37"/>
      <c r="C100" s="38"/>
      <c r="D100" s="215" t="s">
        <v>143</v>
      </c>
      <c r="E100" s="38"/>
      <c r="F100" s="216" t="s">
        <v>858</v>
      </c>
      <c r="G100" s="38"/>
      <c r="H100" s="38"/>
      <c r="I100" s="217"/>
      <c r="J100" s="38"/>
      <c r="K100" s="38"/>
      <c r="L100" s="42"/>
      <c r="M100" s="218"/>
      <c r="N100" s="219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143</v>
      </c>
      <c r="AU100" s="15" t="s">
        <v>83</v>
      </c>
    </row>
    <row r="101" s="13" customFormat="1">
      <c r="A101" s="13"/>
      <c r="B101" s="220"/>
      <c r="C101" s="221"/>
      <c r="D101" s="222" t="s">
        <v>145</v>
      </c>
      <c r="E101" s="223" t="s">
        <v>19</v>
      </c>
      <c r="F101" s="224" t="s">
        <v>854</v>
      </c>
      <c r="G101" s="221"/>
      <c r="H101" s="225">
        <v>2.7749999999999999</v>
      </c>
      <c r="I101" s="226"/>
      <c r="J101" s="221"/>
      <c r="K101" s="221"/>
      <c r="L101" s="227"/>
      <c r="M101" s="228"/>
      <c r="N101" s="229"/>
      <c r="O101" s="229"/>
      <c r="P101" s="229"/>
      <c r="Q101" s="229"/>
      <c r="R101" s="229"/>
      <c r="S101" s="229"/>
      <c r="T101" s="23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1" t="s">
        <v>145</v>
      </c>
      <c r="AU101" s="231" t="s">
        <v>83</v>
      </c>
      <c r="AV101" s="13" t="s">
        <v>83</v>
      </c>
      <c r="AW101" s="13" t="s">
        <v>35</v>
      </c>
      <c r="AX101" s="13" t="s">
        <v>79</v>
      </c>
      <c r="AY101" s="231" t="s">
        <v>135</v>
      </c>
    </row>
    <row r="102" s="13" customFormat="1">
      <c r="A102" s="13"/>
      <c r="B102" s="220"/>
      <c r="C102" s="221"/>
      <c r="D102" s="222" t="s">
        <v>145</v>
      </c>
      <c r="E102" s="221"/>
      <c r="F102" s="224" t="s">
        <v>859</v>
      </c>
      <c r="G102" s="221"/>
      <c r="H102" s="225">
        <v>13.875</v>
      </c>
      <c r="I102" s="226"/>
      <c r="J102" s="221"/>
      <c r="K102" s="221"/>
      <c r="L102" s="227"/>
      <c r="M102" s="228"/>
      <c r="N102" s="229"/>
      <c r="O102" s="229"/>
      <c r="P102" s="229"/>
      <c r="Q102" s="229"/>
      <c r="R102" s="229"/>
      <c r="S102" s="229"/>
      <c r="T102" s="230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1" t="s">
        <v>145</v>
      </c>
      <c r="AU102" s="231" t="s">
        <v>83</v>
      </c>
      <c r="AV102" s="13" t="s">
        <v>83</v>
      </c>
      <c r="AW102" s="13" t="s">
        <v>4</v>
      </c>
      <c r="AX102" s="13" t="s">
        <v>79</v>
      </c>
      <c r="AY102" s="231" t="s">
        <v>135</v>
      </c>
    </row>
    <row r="103" s="2" customFormat="1" ht="44.25" customHeight="1">
      <c r="A103" s="36"/>
      <c r="B103" s="37"/>
      <c r="C103" s="202" t="s">
        <v>89</v>
      </c>
      <c r="D103" s="202" t="s">
        <v>137</v>
      </c>
      <c r="E103" s="203" t="s">
        <v>860</v>
      </c>
      <c r="F103" s="204" t="s">
        <v>343</v>
      </c>
      <c r="G103" s="205" t="s">
        <v>284</v>
      </c>
      <c r="H103" s="206">
        <v>4.4400000000000004</v>
      </c>
      <c r="I103" s="207"/>
      <c r="J103" s="208">
        <f>ROUND(I103*H103,2)</f>
        <v>0</v>
      </c>
      <c r="K103" s="204" t="s">
        <v>141</v>
      </c>
      <c r="L103" s="42"/>
      <c r="M103" s="209" t="s">
        <v>19</v>
      </c>
      <c r="N103" s="210" t="s">
        <v>45</v>
      </c>
      <c r="O103" s="82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13" t="s">
        <v>89</v>
      </c>
      <c r="AT103" s="213" t="s">
        <v>137</v>
      </c>
      <c r="AU103" s="213" t="s">
        <v>83</v>
      </c>
      <c r="AY103" s="15" t="s">
        <v>135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5" t="s">
        <v>79</v>
      </c>
      <c r="BK103" s="214">
        <f>ROUND(I103*H103,2)</f>
        <v>0</v>
      </c>
      <c r="BL103" s="15" t="s">
        <v>89</v>
      </c>
      <c r="BM103" s="213" t="s">
        <v>861</v>
      </c>
    </row>
    <row r="104" s="2" customFormat="1">
      <c r="A104" s="36"/>
      <c r="B104" s="37"/>
      <c r="C104" s="38"/>
      <c r="D104" s="215" t="s">
        <v>143</v>
      </c>
      <c r="E104" s="38"/>
      <c r="F104" s="216" t="s">
        <v>862</v>
      </c>
      <c r="G104" s="38"/>
      <c r="H104" s="38"/>
      <c r="I104" s="217"/>
      <c r="J104" s="38"/>
      <c r="K104" s="38"/>
      <c r="L104" s="42"/>
      <c r="M104" s="218"/>
      <c r="N104" s="219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143</v>
      </c>
      <c r="AU104" s="15" t="s">
        <v>83</v>
      </c>
    </row>
    <row r="105" s="13" customFormat="1">
      <c r="A105" s="13"/>
      <c r="B105" s="220"/>
      <c r="C105" s="221"/>
      <c r="D105" s="222" t="s">
        <v>145</v>
      </c>
      <c r="E105" s="223" t="s">
        <v>19</v>
      </c>
      <c r="F105" s="224" t="s">
        <v>854</v>
      </c>
      <c r="G105" s="221"/>
      <c r="H105" s="225">
        <v>2.7749999999999999</v>
      </c>
      <c r="I105" s="226"/>
      <c r="J105" s="221"/>
      <c r="K105" s="221"/>
      <c r="L105" s="227"/>
      <c r="M105" s="228"/>
      <c r="N105" s="229"/>
      <c r="O105" s="229"/>
      <c r="P105" s="229"/>
      <c r="Q105" s="229"/>
      <c r="R105" s="229"/>
      <c r="S105" s="229"/>
      <c r="T105" s="23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1" t="s">
        <v>145</v>
      </c>
      <c r="AU105" s="231" t="s">
        <v>83</v>
      </c>
      <c r="AV105" s="13" t="s">
        <v>83</v>
      </c>
      <c r="AW105" s="13" t="s">
        <v>35</v>
      </c>
      <c r="AX105" s="13" t="s">
        <v>79</v>
      </c>
      <c r="AY105" s="231" t="s">
        <v>135</v>
      </c>
    </row>
    <row r="106" s="13" customFormat="1">
      <c r="A106" s="13"/>
      <c r="B106" s="220"/>
      <c r="C106" s="221"/>
      <c r="D106" s="222" t="s">
        <v>145</v>
      </c>
      <c r="E106" s="221"/>
      <c r="F106" s="224" t="s">
        <v>863</v>
      </c>
      <c r="G106" s="221"/>
      <c r="H106" s="225">
        <v>4.4400000000000004</v>
      </c>
      <c r="I106" s="226"/>
      <c r="J106" s="221"/>
      <c r="K106" s="221"/>
      <c r="L106" s="227"/>
      <c r="M106" s="228"/>
      <c r="N106" s="229"/>
      <c r="O106" s="229"/>
      <c r="P106" s="229"/>
      <c r="Q106" s="229"/>
      <c r="R106" s="229"/>
      <c r="S106" s="229"/>
      <c r="T106" s="230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1" t="s">
        <v>145</v>
      </c>
      <c r="AU106" s="231" t="s">
        <v>83</v>
      </c>
      <c r="AV106" s="13" t="s">
        <v>83</v>
      </c>
      <c r="AW106" s="13" t="s">
        <v>4</v>
      </c>
      <c r="AX106" s="13" t="s">
        <v>79</v>
      </c>
      <c r="AY106" s="231" t="s">
        <v>135</v>
      </c>
    </row>
    <row r="107" s="2" customFormat="1" ht="66.75" customHeight="1">
      <c r="A107" s="36"/>
      <c r="B107" s="37"/>
      <c r="C107" s="202" t="s">
        <v>92</v>
      </c>
      <c r="D107" s="202" t="s">
        <v>137</v>
      </c>
      <c r="E107" s="203" t="s">
        <v>864</v>
      </c>
      <c r="F107" s="204" t="s">
        <v>865</v>
      </c>
      <c r="G107" s="205" t="s">
        <v>163</v>
      </c>
      <c r="H107" s="206">
        <v>1.8500000000000001</v>
      </c>
      <c r="I107" s="207"/>
      <c r="J107" s="208">
        <f>ROUND(I107*H107,2)</f>
        <v>0</v>
      </c>
      <c r="K107" s="204" t="s">
        <v>141</v>
      </c>
      <c r="L107" s="42"/>
      <c r="M107" s="209" t="s">
        <v>19</v>
      </c>
      <c r="N107" s="210" t="s">
        <v>45</v>
      </c>
      <c r="O107" s="82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13" t="s">
        <v>89</v>
      </c>
      <c r="AT107" s="213" t="s">
        <v>137</v>
      </c>
      <c r="AU107" s="213" t="s">
        <v>83</v>
      </c>
      <c r="AY107" s="15" t="s">
        <v>135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5" t="s">
        <v>79</v>
      </c>
      <c r="BK107" s="214">
        <f>ROUND(I107*H107,2)</f>
        <v>0</v>
      </c>
      <c r="BL107" s="15" t="s">
        <v>89</v>
      </c>
      <c r="BM107" s="213" t="s">
        <v>866</v>
      </c>
    </row>
    <row r="108" s="2" customFormat="1">
      <c r="A108" s="36"/>
      <c r="B108" s="37"/>
      <c r="C108" s="38"/>
      <c r="D108" s="215" t="s">
        <v>143</v>
      </c>
      <c r="E108" s="38"/>
      <c r="F108" s="216" t="s">
        <v>867</v>
      </c>
      <c r="G108" s="38"/>
      <c r="H108" s="38"/>
      <c r="I108" s="217"/>
      <c r="J108" s="38"/>
      <c r="K108" s="38"/>
      <c r="L108" s="42"/>
      <c r="M108" s="218"/>
      <c r="N108" s="219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143</v>
      </c>
      <c r="AU108" s="15" t="s">
        <v>83</v>
      </c>
    </row>
    <row r="109" s="13" customFormat="1">
      <c r="A109" s="13"/>
      <c r="B109" s="220"/>
      <c r="C109" s="221"/>
      <c r="D109" s="222" t="s">
        <v>145</v>
      </c>
      <c r="E109" s="223" t="s">
        <v>19</v>
      </c>
      <c r="F109" s="224" t="s">
        <v>868</v>
      </c>
      <c r="G109" s="221"/>
      <c r="H109" s="225">
        <v>1.8500000000000001</v>
      </c>
      <c r="I109" s="226"/>
      <c r="J109" s="221"/>
      <c r="K109" s="221"/>
      <c r="L109" s="227"/>
      <c r="M109" s="228"/>
      <c r="N109" s="229"/>
      <c r="O109" s="229"/>
      <c r="P109" s="229"/>
      <c r="Q109" s="229"/>
      <c r="R109" s="229"/>
      <c r="S109" s="229"/>
      <c r="T109" s="230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1" t="s">
        <v>145</v>
      </c>
      <c r="AU109" s="231" t="s">
        <v>83</v>
      </c>
      <c r="AV109" s="13" t="s">
        <v>83</v>
      </c>
      <c r="AW109" s="13" t="s">
        <v>35</v>
      </c>
      <c r="AX109" s="13" t="s">
        <v>79</v>
      </c>
      <c r="AY109" s="231" t="s">
        <v>135</v>
      </c>
    </row>
    <row r="110" s="2" customFormat="1" ht="16.5" customHeight="1">
      <c r="A110" s="36"/>
      <c r="B110" s="37"/>
      <c r="C110" s="235" t="s">
        <v>95</v>
      </c>
      <c r="D110" s="235" t="s">
        <v>456</v>
      </c>
      <c r="E110" s="236" t="s">
        <v>869</v>
      </c>
      <c r="F110" s="237" t="s">
        <v>870</v>
      </c>
      <c r="G110" s="238" t="s">
        <v>284</v>
      </c>
      <c r="H110" s="239">
        <v>3.7000000000000002</v>
      </c>
      <c r="I110" s="240"/>
      <c r="J110" s="241">
        <f>ROUND(I110*H110,2)</f>
        <v>0</v>
      </c>
      <c r="K110" s="237" t="s">
        <v>141</v>
      </c>
      <c r="L110" s="242"/>
      <c r="M110" s="243" t="s">
        <v>19</v>
      </c>
      <c r="N110" s="244" t="s">
        <v>45</v>
      </c>
      <c r="O110" s="82"/>
      <c r="P110" s="211">
        <f>O110*H110</f>
        <v>0</v>
      </c>
      <c r="Q110" s="211">
        <v>1</v>
      </c>
      <c r="R110" s="211">
        <f>Q110*H110</f>
        <v>3.7000000000000002</v>
      </c>
      <c r="S110" s="211">
        <v>0</v>
      </c>
      <c r="T110" s="212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13" t="s">
        <v>182</v>
      </c>
      <c r="AT110" s="213" t="s">
        <v>456</v>
      </c>
      <c r="AU110" s="213" t="s">
        <v>83</v>
      </c>
      <c r="AY110" s="15" t="s">
        <v>135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5" t="s">
        <v>79</v>
      </c>
      <c r="BK110" s="214">
        <f>ROUND(I110*H110,2)</f>
        <v>0</v>
      </c>
      <c r="BL110" s="15" t="s">
        <v>89</v>
      </c>
      <c r="BM110" s="213" t="s">
        <v>871</v>
      </c>
    </row>
    <row r="111" s="13" customFormat="1">
      <c r="A111" s="13"/>
      <c r="B111" s="220"/>
      <c r="C111" s="221"/>
      <c r="D111" s="222" t="s">
        <v>145</v>
      </c>
      <c r="E111" s="221"/>
      <c r="F111" s="224" t="s">
        <v>872</v>
      </c>
      <c r="G111" s="221"/>
      <c r="H111" s="225">
        <v>3.7000000000000002</v>
      </c>
      <c r="I111" s="226"/>
      <c r="J111" s="221"/>
      <c r="K111" s="221"/>
      <c r="L111" s="227"/>
      <c r="M111" s="228"/>
      <c r="N111" s="229"/>
      <c r="O111" s="229"/>
      <c r="P111" s="229"/>
      <c r="Q111" s="229"/>
      <c r="R111" s="229"/>
      <c r="S111" s="229"/>
      <c r="T111" s="230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1" t="s">
        <v>145</v>
      </c>
      <c r="AU111" s="231" t="s">
        <v>83</v>
      </c>
      <c r="AV111" s="13" t="s">
        <v>83</v>
      </c>
      <c r="AW111" s="13" t="s">
        <v>4</v>
      </c>
      <c r="AX111" s="13" t="s">
        <v>79</v>
      </c>
      <c r="AY111" s="231" t="s">
        <v>135</v>
      </c>
    </row>
    <row r="112" s="12" customFormat="1" ht="22.8" customHeight="1">
      <c r="A112" s="12"/>
      <c r="B112" s="186"/>
      <c r="C112" s="187"/>
      <c r="D112" s="188" t="s">
        <v>73</v>
      </c>
      <c r="E112" s="200" t="s">
        <v>89</v>
      </c>
      <c r="F112" s="200" t="s">
        <v>873</v>
      </c>
      <c r="G112" s="187"/>
      <c r="H112" s="187"/>
      <c r="I112" s="190"/>
      <c r="J112" s="201">
        <f>BK112</f>
        <v>0</v>
      </c>
      <c r="K112" s="187"/>
      <c r="L112" s="192"/>
      <c r="M112" s="193"/>
      <c r="N112" s="194"/>
      <c r="O112" s="194"/>
      <c r="P112" s="195">
        <f>SUM(P113:P115)</f>
        <v>0</v>
      </c>
      <c r="Q112" s="194"/>
      <c r="R112" s="195">
        <f>SUM(R113:R115)</f>
        <v>1.7489622500000002</v>
      </c>
      <c r="S112" s="194"/>
      <c r="T112" s="196">
        <f>SUM(T113:T115)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7" t="s">
        <v>79</v>
      </c>
      <c r="AT112" s="198" t="s">
        <v>73</v>
      </c>
      <c r="AU112" s="198" t="s">
        <v>79</v>
      </c>
      <c r="AY112" s="197" t="s">
        <v>135</v>
      </c>
      <c r="BK112" s="199">
        <f>SUM(BK113:BK115)</f>
        <v>0</v>
      </c>
    </row>
    <row r="113" s="2" customFormat="1" ht="33" customHeight="1">
      <c r="A113" s="36"/>
      <c r="B113" s="37"/>
      <c r="C113" s="202" t="s">
        <v>197</v>
      </c>
      <c r="D113" s="202" t="s">
        <v>137</v>
      </c>
      <c r="E113" s="203" t="s">
        <v>874</v>
      </c>
      <c r="F113" s="204" t="s">
        <v>875</v>
      </c>
      <c r="G113" s="205" t="s">
        <v>163</v>
      </c>
      <c r="H113" s="206">
        <v>0.92500000000000004</v>
      </c>
      <c r="I113" s="207"/>
      <c r="J113" s="208">
        <f>ROUND(I113*H113,2)</f>
        <v>0</v>
      </c>
      <c r="K113" s="204" t="s">
        <v>141</v>
      </c>
      <c r="L113" s="42"/>
      <c r="M113" s="209" t="s">
        <v>19</v>
      </c>
      <c r="N113" s="210" t="s">
        <v>45</v>
      </c>
      <c r="O113" s="82"/>
      <c r="P113" s="211">
        <f>O113*H113</f>
        <v>0</v>
      </c>
      <c r="Q113" s="211">
        <v>1.8907700000000001</v>
      </c>
      <c r="R113" s="211">
        <f>Q113*H113</f>
        <v>1.7489622500000002</v>
      </c>
      <c r="S113" s="211">
        <v>0</v>
      </c>
      <c r="T113" s="212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13" t="s">
        <v>89</v>
      </c>
      <c r="AT113" s="213" t="s">
        <v>137</v>
      </c>
      <c r="AU113" s="213" t="s">
        <v>83</v>
      </c>
      <c r="AY113" s="15" t="s">
        <v>135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5" t="s">
        <v>79</v>
      </c>
      <c r="BK113" s="214">
        <f>ROUND(I113*H113,2)</f>
        <v>0</v>
      </c>
      <c r="BL113" s="15" t="s">
        <v>89</v>
      </c>
      <c r="BM113" s="213" t="s">
        <v>876</v>
      </c>
    </row>
    <row r="114" s="2" customFormat="1">
      <c r="A114" s="36"/>
      <c r="B114" s="37"/>
      <c r="C114" s="38"/>
      <c r="D114" s="215" t="s">
        <v>143</v>
      </c>
      <c r="E114" s="38"/>
      <c r="F114" s="216" t="s">
        <v>877</v>
      </c>
      <c r="G114" s="38"/>
      <c r="H114" s="38"/>
      <c r="I114" s="217"/>
      <c r="J114" s="38"/>
      <c r="K114" s="38"/>
      <c r="L114" s="42"/>
      <c r="M114" s="218"/>
      <c r="N114" s="219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143</v>
      </c>
      <c r="AU114" s="15" t="s">
        <v>83</v>
      </c>
    </row>
    <row r="115" s="13" customFormat="1">
      <c r="A115" s="13"/>
      <c r="B115" s="220"/>
      <c r="C115" s="221"/>
      <c r="D115" s="222" t="s">
        <v>145</v>
      </c>
      <c r="E115" s="223" t="s">
        <v>19</v>
      </c>
      <c r="F115" s="224" t="s">
        <v>878</v>
      </c>
      <c r="G115" s="221"/>
      <c r="H115" s="225">
        <v>0.92500000000000004</v>
      </c>
      <c r="I115" s="226"/>
      <c r="J115" s="221"/>
      <c r="K115" s="221"/>
      <c r="L115" s="227"/>
      <c r="M115" s="228"/>
      <c r="N115" s="229"/>
      <c r="O115" s="229"/>
      <c r="P115" s="229"/>
      <c r="Q115" s="229"/>
      <c r="R115" s="229"/>
      <c r="S115" s="229"/>
      <c r="T115" s="23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1" t="s">
        <v>145</v>
      </c>
      <c r="AU115" s="231" t="s">
        <v>83</v>
      </c>
      <c r="AV115" s="13" t="s">
        <v>83</v>
      </c>
      <c r="AW115" s="13" t="s">
        <v>35</v>
      </c>
      <c r="AX115" s="13" t="s">
        <v>79</v>
      </c>
      <c r="AY115" s="231" t="s">
        <v>135</v>
      </c>
    </row>
    <row r="116" s="12" customFormat="1" ht="22.8" customHeight="1">
      <c r="A116" s="12"/>
      <c r="B116" s="186"/>
      <c r="C116" s="187"/>
      <c r="D116" s="188" t="s">
        <v>73</v>
      </c>
      <c r="E116" s="200" t="s">
        <v>190</v>
      </c>
      <c r="F116" s="200" t="s">
        <v>191</v>
      </c>
      <c r="G116" s="187"/>
      <c r="H116" s="187"/>
      <c r="I116" s="190"/>
      <c r="J116" s="201">
        <f>BK116</f>
        <v>0</v>
      </c>
      <c r="K116" s="187"/>
      <c r="L116" s="192"/>
      <c r="M116" s="193"/>
      <c r="N116" s="194"/>
      <c r="O116" s="194"/>
      <c r="P116" s="195">
        <f>SUM(P117:P118)</f>
        <v>0</v>
      </c>
      <c r="Q116" s="194"/>
      <c r="R116" s="195">
        <f>SUM(R117:R118)</f>
        <v>0</v>
      </c>
      <c r="S116" s="194"/>
      <c r="T116" s="196">
        <f>SUM(T117:T118)</f>
        <v>5.2079999999999993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197" t="s">
        <v>79</v>
      </c>
      <c r="AT116" s="198" t="s">
        <v>73</v>
      </c>
      <c r="AU116" s="198" t="s">
        <v>79</v>
      </c>
      <c r="AY116" s="197" t="s">
        <v>135</v>
      </c>
      <c r="BK116" s="199">
        <f>SUM(BK117:BK118)</f>
        <v>0</v>
      </c>
    </row>
    <row r="117" s="2" customFormat="1" ht="37.8" customHeight="1">
      <c r="A117" s="36"/>
      <c r="B117" s="37"/>
      <c r="C117" s="202" t="s">
        <v>182</v>
      </c>
      <c r="D117" s="202" t="s">
        <v>137</v>
      </c>
      <c r="E117" s="203" t="s">
        <v>879</v>
      </c>
      <c r="F117" s="204" t="s">
        <v>880</v>
      </c>
      <c r="G117" s="205" t="s">
        <v>170</v>
      </c>
      <c r="H117" s="206">
        <v>130.19999999999999</v>
      </c>
      <c r="I117" s="207"/>
      <c r="J117" s="208">
        <f>ROUND(I117*H117,2)</f>
        <v>0</v>
      </c>
      <c r="K117" s="204" t="s">
        <v>141</v>
      </c>
      <c r="L117" s="42"/>
      <c r="M117" s="209" t="s">
        <v>19</v>
      </c>
      <c r="N117" s="210" t="s">
        <v>45</v>
      </c>
      <c r="O117" s="82"/>
      <c r="P117" s="211">
        <f>O117*H117</f>
        <v>0</v>
      </c>
      <c r="Q117" s="211">
        <v>0</v>
      </c>
      <c r="R117" s="211">
        <f>Q117*H117</f>
        <v>0</v>
      </c>
      <c r="S117" s="211">
        <v>0.040000000000000001</v>
      </c>
      <c r="T117" s="212">
        <f>S117*H117</f>
        <v>5.2079999999999993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13" t="s">
        <v>89</v>
      </c>
      <c r="AT117" s="213" t="s">
        <v>137</v>
      </c>
      <c r="AU117" s="213" t="s">
        <v>83</v>
      </c>
      <c r="AY117" s="15" t="s">
        <v>135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5" t="s">
        <v>79</v>
      </c>
      <c r="BK117" s="214">
        <f>ROUND(I117*H117,2)</f>
        <v>0</v>
      </c>
      <c r="BL117" s="15" t="s">
        <v>89</v>
      </c>
      <c r="BM117" s="213" t="s">
        <v>881</v>
      </c>
    </row>
    <row r="118" s="2" customFormat="1">
      <c r="A118" s="36"/>
      <c r="B118" s="37"/>
      <c r="C118" s="38"/>
      <c r="D118" s="215" t="s">
        <v>143</v>
      </c>
      <c r="E118" s="38"/>
      <c r="F118" s="216" t="s">
        <v>882</v>
      </c>
      <c r="G118" s="38"/>
      <c r="H118" s="38"/>
      <c r="I118" s="217"/>
      <c r="J118" s="38"/>
      <c r="K118" s="38"/>
      <c r="L118" s="42"/>
      <c r="M118" s="218"/>
      <c r="N118" s="219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143</v>
      </c>
      <c r="AU118" s="15" t="s">
        <v>83</v>
      </c>
    </row>
    <row r="119" s="12" customFormat="1" ht="22.8" customHeight="1">
      <c r="A119" s="12"/>
      <c r="B119" s="186"/>
      <c r="C119" s="187"/>
      <c r="D119" s="188" t="s">
        <v>73</v>
      </c>
      <c r="E119" s="200" t="s">
        <v>279</v>
      </c>
      <c r="F119" s="200" t="s">
        <v>280</v>
      </c>
      <c r="G119" s="187"/>
      <c r="H119" s="187"/>
      <c r="I119" s="190"/>
      <c r="J119" s="201">
        <f>BK119</f>
        <v>0</v>
      </c>
      <c r="K119" s="187"/>
      <c r="L119" s="192"/>
      <c r="M119" s="193"/>
      <c r="N119" s="194"/>
      <c r="O119" s="194"/>
      <c r="P119" s="195">
        <f>SUM(P120:P130)</f>
        <v>0</v>
      </c>
      <c r="Q119" s="194"/>
      <c r="R119" s="195">
        <f>SUM(R120:R130)</f>
        <v>0</v>
      </c>
      <c r="S119" s="194"/>
      <c r="T119" s="196">
        <f>SUM(T120:T130)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97" t="s">
        <v>79</v>
      </c>
      <c r="AT119" s="198" t="s">
        <v>73</v>
      </c>
      <c r="AU119" s="198" t="s">
        <v>79</v>
      </c>
      <c r="AY119" s="197" t="s">
        <v>135</v>
      </c>
      <c r="BK119" s="199">
        <f>SUM(BK120:BK130)</f>
        <v>0</v>
      </c>
    </row>
    <row r="120" s="2" customFormat="1" ht="16.5" customHeight="1">
      <c r="A120" s="36"/>
      <c r="B120" s="37"/>
      <c r="C120" s="202" t="s">
        <v>190</v>
      </c>
      <c r="D120" s="202" t="s">
        <v>137</v>
      </c>
      <c r="E120" s="203" t="s">
        <v>883</v>
      </c>
      <c r="F120" s="204" t="s">
        <v>884</v>
      </c>
      <c r="G120" s="205" t="s">
        <v>284</v>
      </c>
      <c r="H120" s="206">
        <v>5.2080000000000002</v>
      </c>
      <c r="I120" s="207"/>
      <c r="J120" s="208">
        <f>ROUND(I120*H120,2)</f>
        <v>0</v>
      </c>
      <c r="K120" s="204" t="s">
        <v>141</v>
      </c>
      <c r="L120" s="42"/>
      <c r="M120" s="209" t="s">
        <v>19</v>
      </c>
      <c r="N120" s="210" t="s">
        <v>45</v>
      </c>
      <c r="O120" s="82"/>
      <c r="P120" s="211">
        <f>O120*H120</f>
        <v>0</v>
      </c>
      <c r="Q120" s="211">
        <v>0</v>
      </c>
      <c r="R120" s="211">
        <f>Q120*H120</f>
        <v>0</v>
      </c>
      <c r="S120" s="211">
        <v>0</v>
      </c>
      <c r="T120" s="212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13" t="s">
        <v>89</v>
      </c>
      <c r="AT120" s="213" t="s">
        <v>137</v>
      </c>
      <c r="AU120" s="213" t="s">
        <v>83</v>
      </c>
      <c r="AY120" s="15" t="s">
        <v>135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5" t="s">
        <v>79</v>
      </c>
      <c r="BK120" s="214">
        <f>ROUND(I120*H120,2)</f>
        <v>0</v>
      </c>
      <c r="BL120" s="15" t="s">
        <v>89</v>
      </c>
      <c r="BM120" s="213" t="s">
        <v>885</v>
      </c>
    </row>
    <row r="121" s="2" customFormat="1">
      <c r="A121" s="36"/>
      <c r="B121" s="37"/>
      <c r="C121" s="38"/>
      <c r="D121" s="215" t="s">
        <v>143</v>
      </c>
      <c r="E121" s="38"/>
      <c r="F121" s="216" t="s">
        <v>886</v>
      </c>
      <c r="G121" s="38"/>
      <c r="H121" s="38"/>
      <c r="I121" s="217"/>
      <c r="J121" s="38"/>
      <c r="K121" s="38"/>
      <c r="L121" s="42"/>
      <c r="M121" s="218"/>
      <c r="N121" s="219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143</v>
      </c>
      <c r="AU121" s="15" t="s">
        <v>83</v>
      </c>
    </row>
    <row r="122" s="2" customFormat="1" ht="33" customHeight="1">
      <c r="A122" s="36"/>
      <c r="B122" s="37"/>
      <c r="C122" s="202" t="s">
        <v>221</v>
      </c>
      <c r="D122" s="202" t="s">
        <v>137</v>
      </c>
      <c r="E122" s="203" t="s">
        <v>288</v>
      </c>
      <c r="F122" s="204" t="s">
        <v>289</v>
      </c>
      <c r="G122" s="205" t="s">
        <v>284</v>
      </c>
      <c r="H122" s="206">
        <v>5.2080000000000002</v>
      </c>
      <c r="I122" s="207"/>
      <c r="J122" s="208">
        <f>ROUND(I122*H122,2)</f>
        <v>0</v>
      </c>
      <c r="K122" s="204" t="s">
        <v>141</v>
      </c>
      <c r="L122" s="42"/>
      <c r="M122" s="209" t="s">
        <v>19</v>
      </c>
      <c r="N122" s="210" t="s">
        <v>45</v>
      </c>
      <c r="O122" s="82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13" t="s">
        <v>89</v>
      </c>
      <c r="AT122" s="213" t="s">
        <v>137</v>
      </c>
      <c r="AU122" s="213" t="s">
        <v>83</v>
      </c>
      <c r="AY122" s="15" t="s">
        <v>135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5" t="s">
        <v>79</v>
      </c>
      <c r="BK122" s="214">
        <f>ROUND(I122*H122,2)</f>
        <v>0</v>
      </c>
      <c r="BL122" s="15" t="s">
        <v>89</v>
      </c>
      <c r="BM122" s="213" t="s">
        <v>887</v>
      </c>
    </row>
    <row r="123" s="2" customFormat="1">
      <c r="A123" s="36"/>
      <c r="B123" s="37"/>
      <c r="C123" s="38"/>
      <c r="D123" s="215" t="s">
        <v>143</v>
      </c>
      <c r="E123" s="38"/>
      <c r="F123" s="216" t="s">
        <v>291</v>
      </c>
      <c r="G123" s="38"/>
      <c r="H123" s="38"/>
      <c r="I123" s="217"/>
      <c r="J123" s="38"/>
      <c r="K123" s="38"/>
      <c r="L123" s="42"/>
      <c r="M123" s="218"/>
      <c r="N123" s="219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143</v>
      </c>
      <c r="AU123" s="15" t="s">
        <v>83</v>
      </c>
    </row>
    <row r="124" s="2" customFormat="1" ht="44.25" customHeight="1">
      <c r="A124" s="36"/>
      <c r="B124" s="37"/>
      <c r="C124" s="202" t="s">
        <v>229</v>
      </c>
      <c r="D124" s="202" t="s">
        <v>137</v>
      </c>
      <c r="E124" s="203" t="s">
        <v>293</v>
      </c>
      <c r="F124" s="204" t="s">
        <v>294</v>
      </c>
      <c r="G124" s="205" t="s">
        <v>284</v>
      </c>
      <c r="H124" s="206">
        <v>72.912000000000006</v>
      </c>
      <c r="I124" s="207"/>
      <c r="J124" s="208">
        <f>ROUND(I124*H124,2)</f>
        <v>0</v>
      </c>
      <c r="K124" s="204" t="s">
        <v>141</v>
      </c>
      <c r="L124" s="42"/>
      <c r="M124" s="209" t="s">
        <v>19</v>
      </c>
      <c r="N124" s="210" t="s">
        <v>45</v>
      </c>
      <c r="O124" s="82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13" t="s">
        <v>89</v>
      </c>
      <c r="AT124" s="213" t="s">
        <v>137</v>
      </c>
      <c r="AU124" s="213" t="s">
        <v>83</v>
      </c>
      <c r="AY124" s="15" t="s">
        <v>135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5" t="s">
        <v>79</v>
      </c>
      <c r="BK124" s="214">
        <f>ROUND(I124*H124,2)</f>
        <v>0</v>
      </c>
      <c r="BL124" s="15" t="s">
        <v>89</v>
      </c>
      <c r="BM124" s="213" t="s">
        <v>888</v>
      </c>
    </row>
    <row r="125" s="2" customFormat="1">
      <c r="A125" s="36"/>
      <c r="B125" s="37"/>
      <c r="C125" s="38"/>
      <c r="D125" s="215" t="s">
        <v>143</v>
      </c>
      <c r="E125" s="38"/>
      <c r="F125" s="216" t="s">
        <v>296</v>
      </c>
      <c r="G125" s="38"/>
      <c r="H125" s="38"/>
      <c r="I125" s="217"/>
      <c r="J125" s="38"/>
      <c r="K125" s="38"/>
      <c r="L125" s="42"/>
      <c r="M125" s="218"/>
      <c r="N125" s="219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143</v>
      </c>
      <c r="AU125" s="15" t="s">
        <v>83</v>
      </c>
    </row>
    <row r="126" s="13" customFormat="1">
      <c r="A126" s="13"/>
      <c r="B126" s="220"/>
      <c r="C126" s="221"/>
      <c r="D126" s="222" t="s">
        <v>145</v>
      </c>
      <c r="E126" s="221"/>
      <c r="F126" s="224" t="s">
        <v>889</v>
      </c>
      <c r="G126" s="221"/>
      <c r="H126" s="225">
        <v>72.912000000000006</v>
      </c>
      <c r="I126" s="226"/>
      <c r="J126" s="221"/>
      <c r="K126" s="221"/>
      <c r="L126" s="227"/>
      <c r="M126" s="228"/>
      <c r="N126" s="229"/>
      <c r="O126" s="229"/>
      <c r="P126" s="229"/>
      <c r="Q126" s="229"/>
      <c r="R126" s="229"/>
      <c r="S126" s="229"/>
      <c r="T126" s="23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1" t="s">
        <v>145</v>
      </c>
      <c r="AU126" s="231" t="s">
        <v>83</v>
      </c>
      <c r="AV126" s="13" t="s">
        <v>83</v>
      </c>
      <c r="AW126" s="13" t="s">
        <v>4</v>
      </c>
      <c r="AX126" s="13" t="s">
        <v>79</v>
      </c>
      <c r="AY126" s="231" t="s">
        <v>135</v>
      </c>
    </row>
    <row r="127" s="2" customFormat="1" ht="37.8" customHeight="1">
      <c r="A127" s="36"/>
      <c r="B127" s="37"/>
      <c r="C127" s="202" t="s">
        <v>239</v>
      </c>
      <c r="D127" s="202" t="s">
        <v>137</v>
      </c>
      <c r="E127" s="203" t="s">
        <v>299</v>
      </c>
      <c r="F127" s="204" t="s">
        <v>300</v>
      </c>
      <c r="G127" s="205" t="s">
        <v>284</v>
      </c>
      <c r="H127" s="206">
        <v>5.2080000000000002</v>
      </c>
      <c r="I127" s="207"/>
      <c r="J127" s="208">
        <f>ROUND(I127*H127,2)</f>
        <v>0</v>
      </c>
      <c r="K127" s="204" t="s">
        <v>141</v>
      </c>
      <c r="L127" s="42"/>
      <c r="M127" s="209" t="s">
        <v>19</v>
      </c>
      <c r="N127" s="210" t="s">
        <v>45</v>
      </c>
      <c r="O127" s="82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13" t="s">
        <v>89</v>
      </c>
      <c r="AT127" s="213" t="s">
        <v>137</v>
      </c>
      <c r="AU127" s="213" t="s">
        <v>83</v>
      </c>
      <c r="AY127" s="15" t="s">
        <v>135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5" t="s">
        <v>79</v>
      </c>
      <c r="BK127" s="214">
        <f>ROUND(I127*H127,2)</f>
        <v>0</v>
      </c>
      <c r="BL127" s="15" t="s">
        <v>89</v>
      </c>
      <c r="BM127" s="213" t="s">
        <v>890</v>
      </c>
    </row>
    <row r="128" s="2" customFormat="1">
      <c r="A128" s="36"/>
      <c r="B128" s="37"/>
      <c r="C128" s="38"/>
      <c r="D128" s="215" t="s">
        <v>143</v>
      </c>
      <c r="E128" s="38"/>
      <c r="F128" s="216" t="s">
        <v>302</v>
      </c>
      <c r="G128" s="38"/>
      <c r="H128" s="38"/>
      <c r="I128" s="217"/>
      <c r="J128" s="38"/>
      <c r="K128" s="38"/>
      <c r="L128" s="42"/>
      <c r="M128" s="218"/>
      <c r="N128" s="219"/>
      <c r="O128" s="82"/>
      <c r="P128" s="82"/>
      <c r="Q128" s="82"/>
      <c r="R128" s="82"/>
      <c r="S128" s="82"/>
      <c r="T128" s="83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143</v>
      </c>
      <c r="AU128" s="15" t="s">
        <v>83</v>
      </c>
    </row>
    <row r="129" s="2" customFormat="1" ht="44.25" customHeight="1">
      <c r="A129" s="36"/>
      <c r="B129" s="37"/>
      <c r="C129" s="202" t="s">
        <v>246</v>
      </c>
      <c r="D129" s="202" t="s">
        <v>137</v>
      </c>
      <c r="E129" s="203" t="s">
        <v>891</v>
      </c>
      <c r="F129" s="204" t="s">
        <v>892</v>
      </c>
      <c r="G129" s="205" t="s">
        <v>284</v>
      </c>
      <c r="H129" s="206">
        <v>5.2080000000000002</v>
      </c>
      <c r="I129" s="207"/>
      <c r="J129" s="208">
        <f>ROUND(I129*H129,2)</f>
        <v>0</v>
      </c>
      <c r="K129" s="204" t="s">
        <v>141</v>
      </c>
      <c r="L129" s="42"/>
      <c r="M129" s="209" t="s">
        <v>19</v>
      </c>
      <c r="N129" s="210" t="s">
        <v>45</v>
      </c>
      <c r="O129" s="82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13" t="s">
        <v>89</v>
      </c>
      <c r="AT129" s="213" t="s">
        <v>137</v>
      </c>
      <c r="AU129" s="213" t="s">
        <v>83</v>
      </c>
      <c r="AY129" s="15" t="s">
        <v>135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5" t="s">
        <v>79</v>
      </c>
      <c r="BK129" s="214">
        <f>ROUND(I129*H129,2)</f>
        <v>0</v>
      </c>
      <c r="BL129" s="15" t="s">
        <v>89</v>
      </c>
      <c r="BM129" s="213" t="s">
        <v>893</v>
      </c>
    </row>
    <row r="130" s="2" customFormat="1">
      <c r="A130" s="36"/>
      <c r="B130" s="37"/>
      <c r="C130" s="38"/>
      <c r="D130" s="215" t="s">
        <v>143</v>
      </c>
      <c r="E130" s="38"/>
      <c r="F130" s="216" t="s">
        <v>894</v>
      </c>
      <c r="G130" s="38"/>
      <c r="H130" s="38"/>
      <c r="I130" s="217"/>
      <c r="J130" s="38"/>
      <c r="K130" s="38"/>
      <c r="L130" s="42"/>
      <c r="M130" s="218"/>
      <c r="N130" s="219"/>
      <c r="O130" s="82"/>
      <c r="P130" s="82"/>
      <c r="Q130" s="82"/>
      <c r="R130" s="82"/>
      <c r="S130" s="82"/>
      <c r="T130" s="83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143</v>
      </c>
      <c r="AU130" s="15" t="s">
        <v>83</v>
      </c>
    </row>
    <row r="131" s="12" customFormat="1" ht="22.8" customHeight="1">
      <c r="A131" s="12"/>
      <c r="B131" s="186"/>
      <c r="C131" s="187"/>
      <c r="D131" s="188" t="s">
        <v>73</v>
      </c>
      <c r="E131" s="200" t="s">
        <v>346</v>
      </c>
      <c r="F131" s="200" t="s">
        <v>347</v>
      </c>
      <c r="G131" s="187"/>
      <c r="H131" s="187"/>
      <c r="I131" s="190"/>
      <c r="J131" s="201">
        <f>BK131</f>
        <v>0</v>
      </c>
      <c r="K131" s="187"/>
      <c r="L131" s="192"/>
      <c r="M131" s="193"/>
      <c r="N131" s="194"/>
      <c r="O131" s="194"/>
      <c r="P131" s="195">
        <f>SUM(P132:P133)</f>
        <v>0</v>
      </c>
      <c r="Q131" s="194"/>
      <c r="R131" s="195">
        <f>SUM(R132:R133)</f>
        <v>0</v>
      </c>
      <c r="S131" s="194"/>
      <c r="T131" s="196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97" t="s">
        <v>79</v>
      </c>
      <c r="AT131" s="198" t="s">
        <v>73</v>
      </c>
      <c r="AU131" s="198" t="s">
        <v>79</v>
      </c>
      <c r="AY131" s="197" t="s">
        <v>135</v>
      </c>
      <c r="BK131" s="199">
        <f>SUM(BK132:BK133)</f>
        <v>0</v>
      </c>
    </row>
    <row r="132" s="2" customFormat="1" ht="55.5" customHeight="1">
      <c r="A132" s="36"/>
      <c r="B132" s="37"/>
      <c r="C132" s="202" t="s">
        <v>253</v>
      </c>
      <c r="D132" s="202" t="s">
        <v>137</v>
      </c>
      <c r="E132" s="203" t="s">
        <v>895</v>
      </c>
      <c r="F132" s="204" t="s">
        <v>896</v>
      </c>
      <c r="G132" s="205" t="s">
        <v>284</v>
      </c>
      <c r="H132" s="206">
        <v>5.4489999999999998</v>
      </c>
      <c r="I132" s="207"/>
      <c r="J132" s="208">
        <f>ROUND(I132*H132,2)</f>
        <v>0</v>
      </c>
      <c r="K132" s="204" t="s">
        <v>141</v>
      </c>
      <c r="L132" s="42"/>
      <c r="M132" s="209" t="s">
        <v>19</v>
      </c>
      <c r="N132" s="210" t="s">
        <v>45</v>
      </c>
      <c r="O132" s="82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13" t="s">
        <v>89</v>
      </c>
      <c r="AT132" s="213" t="s">
        <v>137</v>
      </c>
      <c r="AU132" s="213" t="s">
        <v>83</v>
      </c>
      <c r="AY132" s="15" t="s">
        <v>135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5" t="s">
        <v>79</v>
      </c>
      <c r="BK132" s="214">
        <f>ROUND(I132*H132,2)</f>
        <v>0</v>
      </c>
      <c r="BL132" s="15" t="s">
        <v>89</v>
      </c>
      <c r="BM132" s="213" t="s">
        <v>897</v>
      </c>
    </row>
    <row r="133" s="2" customFormat="1">
      <c r="A133" s="36"/>
      <c r="B133" s="37"/>
      <c r="C133" s="38"/>
      <c r="D133" s="215" t="s">
        <v>143</v>
      </c>
      <c r="E133" s="38"/>
      <c r="F133" s="216" t="s">
        <v>898</v>
      </c>
      <c r="G133" s="38"/>
      <c r="H133" s="38"/>
      <c r="I133" s="217"/>
      <c r="J133" s="38"/>
      <c r="K133" s="38"/>
      <c r="L133" s="42"/>
      <c r="M133" s="218"/>
      <c r="N133" s="219"/>
      <c r="O133" s="82"/>
      <c r="P133" s="82"/>
      <c r="Q133" s="82"/>
      <c r="R133" s="82"/>
      <c r="S133" s="82"/>
      <c r="T133" s="83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143</v>
      </c>
      <c r="AU133" s="15" t="s">
        <v>83</v>
      </c>
    </row>
    <row r="134" s="12" customFormat="1" ht="25.92" customHeight="1">
      <c r="A134" s="12"/>
      <c r="B134" s="186"/>
      <c r="C134" s="187"/>
      <c r="D134" s="188" t="s">
        <v>73</v>
      </c>
      <c r="E134" s="189" t="s">
        <v>353</v>
      </c>
      <c r="F134" s="189" t="s">
        <v>354</v>
      </c>
      <c r="G134" s="187"/>
      <c r="H134" s="187"/>
      <c r="I134" s="190"/>
      <c r="J134" s="191">
        <f>BK134</f>
        <v>0</v>
      </c>
      <c r="K134" s="187"/>
      <c r="L134" s="192"/>
      <c r="M134" s="193"/>
      <c r="N134" s="194"/>
      <c r="O134" s="194"/>
      <c r="P134" s="195">
        <f>P135+P166+P194+P212</f>
        <v>0</v>
      </c>
      <c r="Q134" s="194"/>
      <c r="R134" s="195">
        <f>R135+R166+R194+R212</f>
        <v>0.31482299999999996</v>
      </c>
      <c r="S134" s="194"/>
      <c r="T134" s="196">
        <f>T135+T166+T194+T212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97" t="s">
        <v>83</v>
      </c>
      <c r="AT134" s="198" t="s">
        <v>73</v>
      </c>
      <c r="AU134" s="198" t="s">
        <v>74</v>
      </c>
      <c r="AY134" s="197" t="s">
        <v>135</v>
      </c>
      <c r="BK134" s="199">
        <f>BK135+BK166+BK194+BK212</f>
        <v>0</v>
      </c>
    </row>
    <row r="135" s="12" customFormat="1" ht="22.8" customHeight="1">
      <c r="A135" s="12"/>
      <c r="B135" s="186"/>
      <c r="C135" s="187"/>
      <c r="D135" s="188" t="s">
        <v>73</v>
      </c>
      <c r="E135" s="200" t="s">
        <v>362</v>
      </c>
      <c r="F135" s="200" t="s">
        <v>363</v>
      </c>
      <c r="G135" s="187"/>
      <c r="H135" s="187"/>
      <c r="I135" s="190"/>
      <c r="J135" s="201">
        <f>BK135</f>
        <v>0</v>
      </c>
      <c r="K135" s="187"/>
      <c r="L135" s="192"/>
      <c r="M135" s="193"/>
      <c r="N135" s="194"/>
      <c r="O135" s="194"/>
      <c r="P135" s="195">
        <f>SUM(P136:P165)</f>
        <v>0</v>
      </c>
      <c r="Q135" s="194"/>
      <c r="R135" s="195">
        <f>SUM(R136:R165)</f>
        <v>0.036380000000000003</v>
      </c>
      <c r="S135" s="194"/>
      <c r="T135" s="196">
        <f>SUM(T136:T165)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97" t="s">
        <v>83</v>
      </c>
      <c r="AT135" s="198" t="s">
        <v>73</v>
      </c>
      <c r="AU135" s="198" t="s">
        <v>79</v>
      </c>
      <c r="AY135" s="197" t="s">
        <v>135</v>
      </c>
      <c r="BK135" s="199">
        <f>SUM(BK136:BK165)</f>
        <v>0</v>
      </c>
    </row>
    <row r="136" s="2" customFormat="1" ht="21.75" customHeight="1">
      <c r="A136" s="36"/>
      <c r="B136" s="37"/>
      <c r="C136" s="202" t="s">
        <v>8</v>
      </c>
      <c r="D136" s="202" t="s">
        <v>137</v>
      </c>
      <c r="E136" s="203" t="s">
        <v>899</v>
      </c>
      <c r="F136" s="204" t="s">
        <v>900</v>
      </c>
      <c r="G136" s="205" t="s">
        <v>170</v>
      </c>
      <c r="H136" s="206">
        <v>13</v>
      </c>
      <c r="I136" s="207"/>
      <c r="J136" s="208">
        <f>ROUND(I136*H136,2)</f>
        <v>0</v>
      </c>
      <c r="K136" s="204" t="s">
        <v>141</v>
      </c>
      <c r="L136" s="42"/>
      <c r="M136" s="209" t="s">
        <v>19</v>
      </c>
      <c r="N136" s="210" t="s">
        <v>45</v>
      </c>
      <c r="O136" s="82"/>
      <c r="P136" s="211">
        <f>O136*H136</f>
        <v>0</v>
      </c>
      <c r="Q136" s="211">
        <v>0.00071000000000000002</v>
      </c>
      <c r="R136" s="211">
        <f>Q136*H136</f>
        <v>0.0092300000000000004</v>
      </c>
      <c r="S136" s="211">
        <v>0</v>
      </c>
      <c r="T136" s="212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13" t="s">
        <v>271</v>
      </c>
      <c r="AT136" s="213" t="s">
        <v>137</v>
      </c>
      <c r="AU136" s="213" t="s">
        <v>83</v>
      </c>
      <c r="AY136" s="15" t="s">
        <v>135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5" t="s">
        <v>79</v>
      </c>
      <c r="BK136" s="214">
        <f>ROUND(I136*H136,2)</f>
        <v>0</v>
      </c>
      <c r="BL136" s="15" t="s">
        <v>271</v>
      </c>
      <c r="BM136" s="213" t="s">
        <v>901</v>
      </c>
    </row>
    <row r="137" s="2" customFormat="1">
      <c r="A137" s="36"/>
      <c r="B137" s="37"/>
      <c r="C137" s="38"/>
      <c r="D137" s="215" t="s">
        <v>143</v>
      </c>
      <c r="E137" s="38"/>
      <c r="F137" s="216" t="s">
        <v>902</v>
      </c>
      <c r="G137" s="38"/>
      <c r="H137" s="38"/>
      <c r="I137" s="217"/>
      <c r="J137" s="38"/>
      <c r="K137" s="38"/>
      <c r="L137" s="42"/>
      <c r="M137" s="218"/>
      <c r="N137" s="219"/>
      <c r="O137" s="82"/>
      <c r="P137" s="82"/>
      <c r="Q137" s="82"/>
      <c r="R137" s="82"/>
      <c r="S137" s="82"/>
      <c r="T137" s="83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143</v>
      </c>
      <c r="AU137" s="15" t="s">
        <v>83</v>
      </c>
    </row>
    <row r="138" s="13" customFormat="1">
      <c r="A138" s="13"/>
      <c r="B138" s="220"/>
      <c r="C138" s="221"/>
      <c r="D138" s="222" t="s">
        <v>145</v>
      </c>
      <c r="E138" s="223" t="s">
        <v>19</v>
      </c>
      <c r="F138" s="224" t="s">
        <v>903</v>
      </c>
      <c r="G138" s="221"/>
      <c r="H138" s="225">
        <v>13</v>
      </c>
      <c r="I138" s="226"/>
      <c r="J138" s="221"/>
      <c r="K138" s="221"/>
      <c r="L138" s="227"/>
      <c r="M138" s="228"/>
      <c r="N138" s="229"/>
      <c r="O138" s="229"/>
      <c r="P138" s="229"/>
      <c r="Q138" s="229"/>
      <c r="R138" s="229"/>
      <c r="S138" s="229"/>
      <c r="T138" s="23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1" t="s">
        <v>145</v>
      </c>
      <c r="AU138" s="231" t="s">
        <v>83</v>
      </c>
      <c r="AV138" s="13" t="s">
        <v>83</v>
      </c>
      <c r="AW138" s="13" t="s">
        <v>35</v>
      </c>
      <c r="AX138" s="13" t="s">
        <v>79</v>
      </c>
      <c r="AY138" s="231" t="s">
        <v>135</v>
      </c>
    </row>
    <row r="139" s="2" customFormat="1" ht="24.15" customHeight="1">
      <c r="A139" s="36"/>
      <c r="B139" s="37"/>
      <c r="C139" s="202" t="s">
        <v>271</v>
      </c>
      <c r="D139" s="202" t="s">
        <v>137</v>
      </c>
      <c r="E139" s="203" t="s">
        <v>904</v>
      </c>
      <c r="F139" s="204" t="s">
        <v>905</v>
      </c>
      <c r="G139" s="205" t="s">
        <v>170</v>
      </c>
      <c r="H139" s="206">
        <v>3.5</v>
      </c>
      <c r="I139" s="207"/>
      <c r="J139" s="208">
        <f>ROUND(I139*H139,2)</f>
        <v>0</v>
      </c>
      <c r="K139" s="204" t="s">
        <v>141</v>
      </c>
      <c r="L139" s="42"/>
      <c r="M139" s="209" t="s">
        <v>19</v>
      </c>
      <c r="N139" s="210" t="s">
        <v>45</v>
      </c>
      <c r="O139" s="82"/>
      <c r="P139" s="211">
        <f>O139*H139</f>
        <v>0</v>
      </c>
      <c r="Q139" s="211">
        <v>0.0020600000000000002</v>
      </c>
      <c r="R139" s="211">
        <f>Q139*H139</f>
        <v>0.0072100000000000011</v>
      </c>
      <c r="S139" s="211">
        <v>0</v>
      </c>
      <c r="T139" s="212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13" t="s">
        <v>271</v>
      </c>
      <c r="AT139" s="213" t="s">
        <v>137</v>
      </c>
      <c r="AU139" s="213" t="s">
        <v>83</v>
      </c>
      <c r="AY139" s="15" t="s">
        <v>135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5" t="s">
        <v>79</v>
      </c>
      <c r="BK139" s="214">
        <f>ROUND(I139*H139,2)</f>
        <v>0</v>
      </c>
      <c r="BL139" s="15" t="s">
        <v>271</v>
      </c>
      <c r="BM139" s="213" t="s">
        <v>906</v>
      </c>
    </row>
    <row r="140" s="2" customFormat="1">
      <c r="A140" s="36"/>
      <c r="B140" s="37"/>
      <c r="C140" s="38"/>
      <c r="D140" s="215" t="s">
        <v>143</v>
      </c>
      <c r="E140" s="38"/>
      <c r="F140" s="216" t="s">
        <v>907</v>
      </c>
      <c r="G140" s="38"/>
      <c r="H140" s="38"/>
      <c r="I140" s="217"/>
      <c r="J140" s="38"/>
      <c r="K140" s="38"/>
      <c r="L140" s="42"/>
      <c r="M140" s="218"/>
      <c r="N140" s="219"/>
      <c r="O140" s="82"/>
      <c r="P140" s="82"/>
      <c r="Q140" s="82"/>
      <c r="R140" s="82"/>
      <c r="S140" s="82"/>
      <c r="T140" s="83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143</v>
      </c>
      <c r="AU140" s="15" t="s">
        <v>83</v>
      </c>
    </row>
    <row r="141" s="13" customFormat="1">
      <c r="A141" s="13"/>
      <c r="B141" s="220"/>
      <c r="C141" s="221"/>
      <c r="D141" s="222" t="s">
        <v>145</v>
      </c>
      <c r="E141" s="223" t="s">
        <v>19</v>
      </c>
      <c r="F141" s="224" t="s">
        <v>908</v>
      </c>
      <c r="G141" s="221"/>
      <c r="H141" s="225">
        <v>3.5</v>
      </c>
      <c r="I141" s="226"/>
      <c r="J141" s="221"/>
      <c r="K141" s="221"/>
      <c r="L141" s="227"/>
      <c r="M141" s="228"/>
      <c r="N141" s="229"/>
      <c r="O141" s="229"/>
      <c r="P141" s="229"/>
      <c r="Q141" s="229"/>
      <c r="R141" s="229"/>
      <c r="S141" s="229"/>
      <c r="T141" s="23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1" t="s">
        <v>145</v>
      </c>
      <c r="AU141" s="231" t="s">
        <v>83</v>
      </c>
      <c r="AV141" s="13" t="s">
        <v>83</v>
      </c>
      <c r="AW141" s="13" t="s">
        <v>35</v>
      </c>
      <c r="AX141" s="13" t="s">
        <v>79</v>
      </c>
      <c r="AY141" s="231" t="s">
        <v>135</v>
      </c>
    </row>
    <row r="142" s="2" customFormat="1" ht="24.15" customHeight="1">
      <c r="A142" s="36"/>
      <c r="B142" s="37"/>
      <c r="C142" s="202" t="s">
        <v>281</v>
      </c>
      <c r="D142" s="202" t="s">
        <v>137</v>
      </c>
      <c r="E142" s="203" t="s">
        <v>909</v>
      </c>
      <c r="F142" s="204" t="s">
        <v>910</v>
      </c>
      <c r="G142" s="205" t="s">
        <v>170</v>
      </c>
      <c r="H142" s="206">
        <v>2</v>
      </c>
      <c r="I142" s="207"/>
      <c r="J142" s="208">
        <f>ROUND(I142*H142,2)</f>
        <v>0</v>
      </c>
      <c r="K142" s="204" t="s">
        <v>141</v>
      </c>
      <c r="L142" s="42"/>
      <c r="M142" s="209" t="s">
        <v>19</v>
      </c>
      <c r="N142" s="210" t="s">
        <v>45</v>
      </c>
      <c r="O142" s="82"/>
      <c r="P142" s="211">
        <f>O142*H142</f>
        <v>0</v>
      </c>
      <c r="Q142" s="211">
        <v>0.00059000000000000003</v>
      </c>
      <c r="R142" s="211">
        <f>Q142*H142</f>
        <v>0.0011800000000000001</v>
      </c>
      <c r="S142" s="211">
        <v>0</v>
      </c>
      <c r="T142" s="212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13" t="s">
        <v>271</v>
      </c>
      <c r="AT142" s="213" t="s">
        <v>137</v>
      </c>
      <c r="AU142" s="213" t="s">
        <v>83</v>
      </c>
      <c r="AY142" s="15" t="s">
        <v>135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5" t="s">
        <v>79</v>
      </c>
      <c r="BK142" s="214">
        <f>ROUND(I142*H142,2)</f>
        <v>0</v>
      </c>
      <c r="BL142" s="15" t="s">
        <v>271</v>
      </c>
      <c r="BM142" s="213" t="s">
        <v>911</v>
      </c>
    </row>
    <row r="143" s="2" customFormat="1">
      <c r="A143" s="36"/>
      <c r="B143" s="37"/>
      <c r="C143" s="38"/>
      <c r="D143" s="215" t="s">
        <v>143</v>
      </c>
      <c r="E143" s="38"/>
      <c r="F143" s="216" t="s">
        <v>912</v>
      </c>
      <c r="G143" s="38"/>
      <c r="H143" s="38"/>
      <c r="I143" s="217"/>
      <c r="J143" s="38"/>
      <c r="K143" s="38"/>
      <c r="L143" s="42"/>
      <c r="M143" s="218"/>
      <c r="N143" s="219"/>
      <c r="O143" s="82"/>
      <c r="P143" s="82"/>
      <c r="Q143" s="82"/>
      <c r="R143" s="82"/>
      <c r="S143" s="82"/>
      <c r="T143" s="83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143</v>
      </c>
      <c r="AU143" s="15" t="s">
        <v>83</v>
      </c>
    </row>
    <row r="144" s="13" customFormat="1">
      <c r="A144" s="13"/>
      <c r="B144" s="220"/>
      <c r="C144" s="221"/>
      <c r="D144" s="222" t="s">
        <v>145</v>
      </c>
      <c r="E144" s="223" t="s">
        <v>19</v>
      </c>
      <c r="F144" s="224" t="s">
        <v>913</v>
      </c>
      <c r="G144" s="221"/>
      <c r="H144" s="225">
        <v>2</v>
      </c>
      <c r="I144" s="226"/>
      <c r="J144" s="221"/>
      <c r="K144" s="221"/>
      <c r="L144" s="227"/>
      <c r="M144" s="228"/>
      <c r="N144" s="229"/>
      <c r="O144" s="229"/>
      <c r="P144" s="229"/>
      <c r="Q144" s="229"/>
      <c r="R144" s="229"/>
      <c r="S144" s="229"/>
      <c r="T144" s="23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1" t="s">
        <v>145</v>
      </c>
      <c r="AU144" s="231" t="s">
        <v>83</v>
      </c>
      <c r="AV144" s="13" t="s">
        <v>83</v>
      </c>
      <c r="AW144" s="13" t="s">
        <v>35</v>
      </c>
      <c r="AX144" s="13" t="s">
        <v>79</v>
      </c>
      <c r="AY144" s="231" t="s">
        <v>135</v>
      </c>
    </row>
    <row r="145" s="2" customFormat="1" ht="24.15" customHeight="1">
      <c r="A145" s="36"/>
      <c r="B145" s="37"/>
      <c r="C145" s="202" t="s">
        <v>287</v>
      </c>
      <c r="D145" s="202" t="s">
        <v>137</v>
      </c>
      <c r="E145" s="203" t="s">
        <v>914</v>
      </c>
      <c r="F145" s="204" t="s">
        <v>915</v>
      </c>
      <c r="G145" s="205" t="s">
        <v>170</v>
      </c>
      <c r="H145" s="206">
        <v>2</v>
      </c>
      <c r="I145" s="207"/>
      <c r="J145" s="208">
        <f>ROUND(I145*H145,2)</f>
        <v>0</v>
      </c>
      <c r="K145" s="204" t="s">
        <v>141</v>
      </c>
      <c r="L145" s="42"/>
      <c r="M145" s="209" t="s">
        <v>19</v>
      </c>
      <c r="N145" s="210" t="s">
        <v>45</v>
      </c>
      <c r="O145" s="82"/>
      <c r="P145" s="211">
        <f>O145*H145</f>
        <v>0</v>
      </c>
      <c r="Q145" s="211">
        <v>0.0020100000000000001</v>
      </c>
      <c r="R145" s="211">
        <f>Q145*H145</f>
        <v>0.0040200000000000001</v>
      </c>
      <c r="S145" s="211">
        <v>0</v>
      </c>
      <c r="T145" s="212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13" t="s">
        <v>271</v>
      </c>
      <c r="AT145" s="213" t="s">
        <v>137</v>
      </c>
      <c r="AU145" s="213" t="s">
        <v>83</v>
      </c>
      <c r="AY145" s="15" t="s">
        <v>135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5" t="s">
        <v>79</v>
      </c>
      <c r="BK145" s="214">
        <f>ROUND(I145*H145,2)</f>
        <v>0</v>
      </c>
      <c r="BL145" s="15" t="s">
        <v>271</v>
      </c>
      <c r="BM145" s="213" t="s">
        <v>916</v>
      </c>
    </row>
    <row r="146" s="2" customFormat="1">
      <c r="A146" s="36"/>
      <c r="B146" s="37"/>
      <c r="C146" s="38"/>
      <c r="D146" s="215" t="s">
        <v>143</v>
      </c>
      <c r="E146" s="38"/>
      <c r="F146" s="216" t="s">
        <v>917</v>
      </c>
      <c r="G146" s="38"/>
      <c r="H146" s="38"/>
      <c r="I146" s="217"/>
      <c r="J146" s="38"/>
      <c r="K146" s="38"/>
      <c r="L146" s="42"/>
      <c r="M146" s="218"/>
      <c r="N146" s="219"/>
      <c r="O146" s="82"/>
      <c r="P146" s="82"/>
      <c r="Q146" s="82"/>
      <c r="R146" s="82"/>
      <c r="S146" s="82"/>
      <c r="T146" s="83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143</v>
      </c>
      <c r="AU146" s="15" t="s">
        <v>83</v>
      </c>
    </row>
    <row r="147" s="13" customFormat="1">
      <c r="A147" s="13"/>
      <c r="B147" s="220"/>
      <c r="C147" s="221"/>
      <c r="D147" s="222" t="s">
        <v>145</v>
      </c>
      <c r="E147" s="223" t="s">
        <v>19</v>
      </c>
      <c r="F147" s="224" t="s">
        <v>918</v>
      </c>
      <c r="G147" s="221"/>
      <c r="H147" s="225">
        <v>2</v>
      </c>
      <c r="I147" s="226"/>
      <c r="J147" s="221"/>
      <c r="K147" s="221"/>
      <c r="L147" s="227"/>
      <c r="M147" s="228"/>
      <c r="N147" s="229"/>
      <c r="O147" s="229"/>
      <c r="P147" s="229"/>
      <c r="Q147" s="229"/>
      <c r="R147" s="229"/>
      <c r="S147" s="229"/>
      <c r="T147" s="23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1" t="s">
        <v>145</v>
      </c>
      <c r="AU147" s="231" t="s">
        <v>83</v>
      </c>
      <c r="AV147" s="13" t="s">
        <v>83</v>
      </c>
      <c r="AW147" s="13" t="s">
        <v>35</v>
      </c>
      <c r="AX147" s="13" t="s">
        <v>79</v>
      </c>
      <c r="AY147" s="231" t="s">
        <v>135</v>
      </c>
    </row>
    <row r="148" s="2" customFormat="1" ht="21.75" customHeight="1">
      <c r="A148" s="36"/>
      <c r="B148" s="37"/>
      <c r="C148" s="202" t="s">
        <v>292</v>
      </c>
      <c r="D148" s="202" t="s">
        <v>137</v>
      </c>
      <c r="E148" s="203" t="s">
        <v>919</v>
      </c>
      <c r="F148" s="204" t="s">
        <v>920</v>
      </c>
      <c r="G148" s="205" t="s">
        <v>170</v>
      </c>
      <c r="H148" s="206">
        <v>12</v>
      </c>
      <c r="I148" s="207"/>
      <c r="J148" s="208">
        <f>ROUND(I148*H148,2)</f>
        <v>0</v>
      </c>
      <c r="K148" s="204" t="s">
        <v>141</v>
      </c>
      <c r="L148" s="42"/>
      <c r="M148" s="209" t="s">
        <v>19</v>
      </c>
      <c r="N148" s="210" t="s">
        <v>45</v>
      </c>
      <c r="O148" s="82"/>
      <c r="P148" s="211">
        <f>O148*H148</f>
        <v>0</v>
      </c>
      <c r="Q148" s="211">
        <v>0.00048000000000000001</v>
      </c>
      <c r="R148" s="211">
        <f>Q148*H148</f>
        <v>0.0057600000000000004</v>
      </c>
      <c r="S148" s="211">
        <v>0</v>
      </c>
      <c r="T148" s="212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13" t="s">
        <v>271</v>
      </c>
      <c r="AT148" s="213" t="s">
        <v>137</v>
      </c>
      <c r="AU148" s="213" t="s">
        <v>83</v>
      </c>
      <c r="AY148" s="15" t="s">
        <v>135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5" t="s">
        <v>79</v>
      </c>
      <c r="BK148" s="214">
        <f>ROUND(I148*H148,2)</f>
        <v>0</v>
      </c>
      <c r="BL148" s="15" t="s">
        <v>271</v>
      </c>
      <c r="BM148" s="213" t="s">
        <v>921</v>
      </c>
    </row>
    <row r="149" s="2" customFormat="1">
      <c r="A149" s="36"/>
      <c r="B149" s="37"/>
      <c r="C149" s="38"/>
      <c r="D149" s="215" t="s">
        <v>143</v>
      </c>
      <c r="E149" s="38"/>
      <c r="F149" s="216" t="s">
        <v>922</v>
      </c>
      <c r="G149" s="38"/>
      <c r="H149" s="38"/>
      <c r="I149" s="217"/>
      <c r="J149" s="38"/>
      <c r="K149" s="38"/>
      <c r="L149" s="42"/>
      <c r="M149" s="218"/>
      <c r="N149" s="219"/>
      <c r="O149" s="82"/>
      <c r="P149" s="82"/>
      <c r="Q149" s="82"/>
      <c r="R149" s="82"/>
      <c r="S149" s="82"/>
      <c r="T149" s="83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143</v>
      </c>
      <c r="AU149" s="15" t="s">
        <v>83</v>
      </c>
    </row>
    <row r="150" s="13" customFormat="1">
      <c r="A150" s="13"/>
      <c r="B150" s="220"/>
      <c r="C150" s="221"/>
      <c r="D150" s="222" t="s">
        <v>145</v>
      </c>
      <c r="E150" s="223" t="s">
        <v>19</v>
      </c>
      <c r="F150" s="224" t="s">
        <v>923</v>
      </c>
      <c r="G150" s="221"/>
      <c r="H150" s="225">
        <v>6</v>
      </c>
      <c r="I150" s="226"/>
      <c r="J150" s="221"/>
      <c r="K150" s="221"/>
      <c r="L150" s="227"/>
      <c r="M150" s="228"/>
      <c r="N150" s="229"/>
      <c r="O150" s="229"/>
      <c r="P150" s="229"/>
      <c r="Q150" s="229"/>
      <c r="R150" s="229"/>
      <c r="S150" s="229"/>
      <c r="T150" s="23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1" t="s">
        <v>145</v>
      </c>
      <c r="AU150" s="231" t="s">
        <v>83</v>
      </c>
      <c r="AV150" s="13" t="s">
        <v>83</v>
      </c>
      <c r="AW150" s="13" t="s">
        <v>35</v>
      </c>
      <c r="AX150" s="13" t="s">
        <v>74</v>
      </c>
      <c r="AY150" s="231" t="s">
        <v>135</v>
      </c>
    </row>
    <row r="151" s="13" customFormat="1">
      <c r="A151" s="13"/>
      <c r="B151" s="220"/>
      <c r="C151" s="221"/>
      <c r="D151" s="222" t="s">
        <v>145</v>
      </c>
      <c r="E151" s="223" t="s">
        <v>19</v>
      </c>
      <c r="F151" s="224" t="s">
        <v>924</v>
      </c>
      <c r="G151" s="221"/>
      <c r="H151" s="225">
        <v>6</v>
      </c>
      <c r="I151" s="226"/>
      <c r="J151" s="221"/>
      <c r="K151" s="221"/>
      <c r="L151" s="227"/>
      <c r="M151" s="228"/>
      <c r="N151" s="229"/>
      <c r="O151" s="229"/>
      <c r="P151" s="229"/>
      <c r="Q151" s="229"/>
      <c r="R151" s="229"/>
      <c r="S151" s="229"/>
      <c r="T151" s="23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1" t="s">
        <v>145</v>
      </c>
      <c r="AU151" s="231" t="s">
        <v>83</v>
      </c>
      <c r="AV151" s="13" t="s">
        <v>83</v>
      </c>
      <c r="AW151" s="13" t="s">
        <v>35</v>
      </c>
      <c r="AX151" s="13" t="s">
        <v>74</v>
      </c>
      <c r="AY151" s="231" t="s">
        <v>135</v>
      </c>
    </row>
    <row r="152" s="2" customFormat="1" ht="21.75" customHeight="1">
      <c r="A152" s="36"/>
      <c r="B152" s="37"/>
      <c r="C152" s="202" t="s">
        <v>298</v>
      </c>
      <c r="D152" s="202" t="s">
        <v>137</v>
      </c>
      <c r="E152" s="203" t="s">
        <v>925</v>
      </c>
      <c r="F152" s="204" t="s">
        <v>926</v>
      </c>
      <c r="G152" s="205" t="s">
        <v>170</v>
      </c>
      <c r="H152" s="206">
        <v>8</v>
      </c>
      <c r="I152" s="207"/>
      <c r="J152" s="208">
        <f>ROUND(I152*H152,2)</f>
        <v>0</v>
      </c>
      <c r="K152" s="204" t="s">
        <v>141</v>
      </c>
      <c r="L152" s="42"/>
      <c r="M152" s="209" t="s">
        <v>19</v>
      </c>
      <c r="N152" s="210" t="s">
        <v>45</v>
      </c>
      <c r="O152" s="82"/>
      <c r="P152" s="211">
        <f>O152*H152</f>
        <v>0</v>
      </c>
      <c r="Q152" s="211">
        <v>0.00071000000000000002</v>
      </c>
      <c r="R152" s="211">
        <f>Q152*H152</f>
        <v>0.0056800000000000002</v>
      </c>
      <c r="S152" s="211">
        <v>0</v>
      </c>
      <c r="T152" s="212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13" t="s">
        <v>271</v>
      </c>
      <c r="AT152" s="213" t="s">
        <v>137</v>
      </c>
      <c r="AU152" s="213" t="s">
        <v>83</v>
      </c>
      <c r="AY152" s="15" t="s">
        <v>135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5" t="s">
        <v>79</v>
      </c>
      <c r="BK152" s="214">
        <f>ROUND(I152*H152,2)</f>
        <v>0</v>
      </c>
      <c r="BL152" s="15" t="s">
        <v>271</v>
      </c>
      <c r="BM152" s="213" t="s">
        <v>927</v>
      </c>
    </row>
    <row r="153" s="2" customFormat="1">
      <c r="A153" s="36"/>
      <c r="B153" s="37"/>
      <c r="C153" s="38"/>
      <c r="D153" s="215" t="s">
        <v>143</v>
      </c>
      <c r="E153" s="38"/>
      <c r="F153" s="216" t="s">
        <v>928</v>
      </c>
      <c r="G153" s="38"/>
      <c r="H153" s="38"/>
      <c r="I153" s="217"/>
      <c r="J153" s="38"/>
      <c r="K153" s="38"/>
      <c r="L153" s="42"/>
      <c r="M153" s="218"/>
      <c r="N153" s="219"/>
      <c r="O153" s="82"/>
      <c r="P153" s="82"/>
      <c r="Q153" s="82"/>
      <c r="R153" s="82"/>
      <c r="S153" s="82"/>
      <c r="T153" s="83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143</v>
      </c>
      <c r="AU153" s="15" t="s">
        <v>83</v>
      </c>
    </row>
    <row r="154" s="13" customFormat="1">
      <c r="A154" s="13"/>
      <c r="B154" s="220"/>
      <c r="C154" s="221"/>
      <c r="D154" s="222" t="s">
        <v>145</v>
      </c>
      <c r="E154" s="223" t="s">
        <v>19</v>
      </c>
      <c r="F154" s="224" t="s">
        <v>929</v>
      </c>
      <c r="G154" s="221"/>
      <c r="H154" s="225">
        <v>8</v>
      </c>
      <c r="I154" s="226"/>
      <c r="J154" s="221"/>
      <c r="K154" s="221"/>
      <c r="L154" s="227"/>
      <c r="M154" s="228"/>
      <c r="N154" s="229"/>
      <c r="O154" s="229"/>
      <c r="P154" s="229"/>
      <c r="Q154" s="229"/>
      <c r="R154" s="229"/>
      <c r="S154" s="229"/>
      <c r="T154" s="23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1" t="s">
        <v>145</v>
      </c>
      <c r="AU154" s="231" t="s">
        <v>83</v>
      </c>
      <c r="AV154" s="13" t="s">
        <v>83</v>
      </c>
      <c r="AW154" s="13" t="s">
        <v>35</v>
      </c>
      <c r="AX154" s="13" t="s">
        <v>79</v>
      </c>
      <c r="AY154" s="231" t="s">
        <v>135</v>
      </c>
    </row>
    <row r="155" s="2" customFormat="1" ht="24.15" customHeight="1">
      <c r="A155" s="36"/>
      <c r="B155" s="37"/>
      <c r="C155" s="202" t="s">
        <v>7</v>
      </c>
      <c r="D155" s="202" t="s">
        <v>137</v>
      </c>
      <c r="E155" s="203" t="s">
        <v>930</v>
      </c>
      <c r="F155" s="204" t="s">
        <v>931</v>
      </c>
      <c r="G155" s="205" t="s">
        <v>186</v>
      </c>
      <c r="H155" s="206">
        <v>9</v>
      </c>
      <c r="I155" s="207"/>
      <c r="J155" s="208">
        <f>ROUND(I155*H155,2)</f>
        <v>0</v>
      </c>
      <c r="K155" s="204" t="s">
        <v>141</v>
      </c>
      <c r="L155" s="42"/>
      <c r="M155" s="209" t="s">
        <v>19</v>
      </c>
      <c r="N155" s="210" t="s">
        <v>45</v>
      </c>
      <c r="O155" s="82"/>
      <c r="P155" s="211">
        <f>O155*H155</f>
        <v>0</v>
      </c>
      <c r="Q155" s="211">
        <v>6.0000000000000002E-05</v>
      </c>
      <c r="R155" s="211">
        <f>Q155*H155</f>
        <v>0.00054000000000000001</v>
      </c>
      <c r="S155" s="211">
        <v>0</v>
      </c>
      <c r="T155" s="212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13" t="s">
        <v>271</v>
      </c>
      <c r="AT155" s="213" t="s">
        <v>137</v>
      </c>
      <c r="AU155" s="213" t="s">
        <v>83</v>
      </c>
      <c r="AY155" s="15" t="s">
        <v>135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5" t="s">
        <v>79</v>
      </c>
      <c r="BK155" s="214">
        <f>ROUND(I155*H155,2)</f>
        <v>0</v>
      </c>
      <c r="BL155" s="15" t="s">
        <v>271</v>
      </c>
      <c r="BM155" s="213" t="s">
        <v>932</v>
      </c>
    </row>
    <row r="156" s="2" customFormat="1">
      <c r="A156" s="36"/>
      <c r="B156" s="37"/>
      <c r="C156" s="38"/>
      <c r="D156" s="215" t="s">
        <v>143</v>
      </c>
      <c r="E156" s="38"/>
      <c r="F156" s="216" t="s">
        <v>933</v>
      </c>
      <c r="G156" s="38"/>
      <c r="H156" s="38"/>
      <c r="I156" s="217"/>
      <c r="J156" s="38"/>
      <c r="K156" s="38"/>
      <c r="L156" s="42"/>
      <c r="M156" s="218"/>
      <c r="N156" s="219"/>
      <c r="O156" s="82"/>
      <c r="P156" s="82"/>
      <c r="Q156" s="82"/>
      <c r="R156" s="82"/>
      <c r="S156" s="82"/>
      <c r="T156" s="83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143</v>
      </c>
      <c r="AU156" s="15" t="s">
        <v>83</v>
      </c>
    </row>
    <row r="157" s="13" customFormat="1">
      <c r="A157" s="13"/>
      <c r="B157" s="220"/>
      <c r="C157" s="221"/>
      <c r="D157" s="222" t="s">
        <v>145</v>
      </c>
      <c r="E157" s="223" t="s">
        <v>19</v>
      </c>
      <c r="F157" s="224" t="s">
        <v>934</v>
      </c>
      <c r="G157" s="221"/>
      <c r="H157" s="225">
        <v>9</v>
      </c>
      <c r="I157" s="226"/>
      <c r="J157" s="221"/>
      <c r="K157" s="221"/>
      <c r="L157" s="227"/>
      <c r="M157" s="228"/>
      <c r="N157" s="229"/>
      <c r="O157" s="229"/>
      <c r="P157" s="229"/>
      <c r="Q157" s="229"/>
      <c r="R157" s="229"/>
      <c r="S157" s="229"/>
      <c r="T157" s="23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1" t="s">
        <v>145</v>
      </c>
      <c r="AU157" s="231" t="s">
        <v>83</v>
      </c>
      <c r="AV157" s="13" t="s">
        <v>83</v>
      </c>
      <c r="AW157" s="13" t="s">
        <v>35</v>
      </c>
      <c r="AX157" s="13" t="s">
        <v>79</v>
      </c>
      <c r="AY157" s="231" t="s">
        <v>135</v>
      </c>
    </row>
    <row r="158" s="2" customFormat="1" ht="24.15" customHeight="1">
      <c r="A158" s="36"/>
      <c r="B158" s="37"/>
      <c r="C158" s="235" t="s">
        <v>307</v>
      </c>
      <c r="D158" s="235" t="s">
        <v>456</v>
      </c>
      <c r="E158" s="236" t="s">
        <v>935</v>
      </c>
      <c r="F158" s="237" t="s">
        <v>936</v>
      </c>
      <c r="G158" s="238" t="s">
        <v>186</v>
      </c>
      <c r="H158" s="239">
        <v>6</v>
      </c>
      <c r="I158" s="240"/>
      <c r="J158" s="241">
        <f>ROUND(I158*H158,2)</f>
        <v>0</v>
      </c>
      <c r="K158" s="237" t="s">
        <v>141</v>
      </c>
      <c r="L158" s="242"/>
      <c r="M158" s="243" t="s">
        <v>19</v>
      </c>
      <c r="N158" s="244" t="s">
        <v>45</v>
      </c>
      <c r="O158" s="82"/>
      <c r="P158" s="211">
        <f>O158*H158</f>
        <v>0</v>
      </c>
      <c r="Q158" s="211">
        <v>0.00025999999999999998</v>
      </c>
      <c r="R158" s="211">
        <f>Q158*H158</f>
        <v>0.0015599999999999998</v>
      </c>
      <c r="S158" s="211">
        <v>0</v>
      </c>
      <c r="T158" s="212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13" t="s">
        <v>371</v>
      </c>
      <c r="AT158" s="213" t="s">
        <v>456</v>
      </c>
      <c r="AU158" s="213" t="s">
        <v>83</v>
      </c>
      <c r="AY158" s="15" t="s">
        <v>135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5" t="s">
        <v>79</v>
      </c>
      <c r="BK158" s="214">
        <f>ROUND(I158*H158,2)</f>
        <v>0</v>
      </c>
      <c r="BL158" s="15" t="s">
        <v>271</v>
      </c>
      <c r="BM158" s="213" t="s">
        <v>937</v>
      </c>
    </row>
    <row r="159" s="2" customFormat="1" ht="24.15" customHeight="1">
      <c r="A159" s="36"/>
      <c r="B159" s="37"/>
      <c r="C159" s="235" t="s">
        <v>313</v>
      </c>
      <c r="D159" s="235" t="s">
        <v>456</v>
      </c>
      <c r="E159" s="236" t="s">
        <v>938</v>
      </c>
      <c r="F159" s="237" t="s">
        <v>939</v>
      </c>
      <c r="G159" s="238" t="s">
        <v>186</v>
      </c>
      <c r="H159" s="239">
        <v>3</v>
      </c>
      <c r="I159" s="240"/>
      <c r="J159" s="241">
        <f>ROUND(I159*H159,2)</f>
        <v>0</v>
      </c>
      <c r="K159" s="237" t="s">
        <v>141</v>
      </c>
      <c r="L159" s="242"/>
      <c r="M159" s="243" t="s">
        <v>19</v>
      </c>
      <c r="N159" s="244" t="s">
        <v>45</v>
      </c>
      <c r="O159" s="82"/>
      <c r="P159" s="211">
        <f>O159*H159</f>
        <v>0</v>
      </c>
      <c r="Q159" s="211">
        <v>0.00040000000000000002</v>
      </c>
      <c r="R159" s="211">
        <f>Q159*H159</f>
        <v>0.0012000000000000001</v>
      </c>
      <c r="S159" s="211">
        <v>0</v>
      </c>
      <c r="T159" s="212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13" t="s">
        <v>371</v>
      </c>
      <c r="AT159" s="213" t="s">
        <v>456</v>
      </c>
      <c r="AU159" s="213" t="s">
        <v>83</v>
      </c>
      <c r="AY159" s="15" t="s">
        <v>135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5" t="s">
        <v>79</v>
      </c>
      <c r="BK159" s="214">
        <f>ROUND(I159*H159,2)</f>
        <v>0</v>
      </c>
      <c r="BL159" s="15" t="s">
        <v>271</v>
      </c>
      <c r="BM159" s="213" t="s">
        <v>940</v>
      </c>
    </row>
    <row r="160" s="13" customFormat="1">
      <c r="A160" s="13"/>
      <c r="B160" s="220"/>
      <c r="C160" s="221"/>
      <c r="D160" s="222" t="s">
        <v>145</v>
      </c>
      <c r="E160" s="223" t="s">
        <v>19</v>
      </c>
      <c r="F160" s="224" t="s">
        <v>941</v>
      </c>
      <c r="G160" s="221"/>
      <c r="H160" s="225">
        <v>2</v>
      </c>
      <c r="I160" s="226"/>
      <c r="J160" s="221"/>
      <c r="K160" s="221"/>
      <c r="L160" s="227"/>
      <c r="M160" s="228"/>
      <c r="N160" s="229"/>
      <c r="O160" s="229"/>
      <c r="P160" s="229"/>
      <c r="Q160" s="229"/>
      <c r="R160" s="229"/>
      <c r="S160" s="229"/>
      <c r="T160" s="23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1" t="s">
        <v>145</v>
      </c>
      <c r="AU160" s="231" t="s">
        <v>83</v>
      </c>
      <c r="AV160" s="13" t="s">
        <v>83</v>
      </c>
      <c r="AW160" s="13" t="s">
        <v>35</v>
      </c>
      <c r="AX160" s="13" t="s">
        <v>74</v>
      </c>
      <c r="AY160" s="231" t="s">
        <v>135</v>
      </c>
    </row>
    <row r="161" s="13" customFormat="1">
      <c r="A161" s="13"/>
      <c r="B161" s="220"/>
      <c r="C161" s="221"/>
      <c r="D161" s="222" t="s">
        <v>145</v>
      </c>
      <c r="E161" s="223" t="s">
        <v>19</v>
      </c>
      <c r="F161" s="224" t="s">
        <v>942</v>
      </c>
      <c r="G161" s="221"/>
      <c r="H161" s="225">
        <v>1</v>
      </c>
      <c r="I161" s="226"/>
      <c r="J161" s="221"/>
      <c r="K161" s="221"/>
      <c r="L161" s="227"/>
      <c r="M161" s="228"/>
      <c r="N161" s="229"/>
      <c r="O161" s="229"/>
      <c r="P161" s="229"/>
      <c r="Q161" s="229"/>
      <c r="R161" s="229"/>
      <c r="S161" s="229"/>
      <c r="T161" s="23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1" t="s">
        <v>145</v>
      </c>
      <c r="AU161" s="231" t="s">
        <v>83</v>
      </c>
      <c r="AV161" s="13" t="s">
        <v>83</v>
      </c>
      <c r="AW161" s="13" t="s">
        <v>35</v>
      </c>
      <c r="AX161" s="13" t="s">
        <v>74</v>
      </c>
      <c r="AY161" s="231" t="s">
        <v>135</v>
      </c>
    </row>
    <row r="162" s="2" customFormat="1" ht="24.15" customHeight="1">
      <c r="A162" s="36"/>
      <c r="B162" s="37"/>
      <c r="C162" s="202" t="s">
        <v>319</v>
      </c>
      <c r="D162" s="202" t="s">
        <v>137</v>
      </c>
      <c r="E162" s="203" t="s">
        <v>943</v>
      </c>
      <c r="F162" s="204" t="s">
        <v>944</v>
      </c>
      <c r="G162" s="205" t="s">
        <v>170</v>
      </c>
      <c r="H162" s="206">
        <v>40.5</v>
      </c>
      <c r="I162" s="207"/>
      <c r="J162" s="208">
        <f>ROUND(I162*H162,2)</f>
        <v>0</v>
      </c>
      <c r="K162" s="204" t="s">
        <v>141</v>
      </c>
      <c r="L162" s="42"/>
      <c r="M162" s="209" t="s">
        <v>19</v>
      </c>
      <c r="N162" s="210" t="s">
        <v>45</v>
      </c>
      <c r="O162" s="82"/>
      <c r="P162" s="211">
        <f>O162*H162</f>
        <v>0</v>
      </c>
      <c r="Q162" s="211">
        <v>0</v>
      </c>
      <c r="R162" s="211">
        <f>Q162*H162</f>
        <v>0</v>
      </c>
      <c r="S162" s="211">
        <v>0</v>
      </c>
      <c r="T162" s="212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13" t="s">
        <v>271</v>
      </c>
      <c r="AT162" s="213" t="s">
        <v>137</v>
      </c>
      <c r="AU162" s="213" t="s">
        <v>83</v>
      </c>
      <c r="AY162" s="15" t="s">
        <v>135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5" t="s">
        <v>79</v>
      </c>
      <c r="BK162" s="214">
        <f>ROUND(I162*H162,2)</f>
        <v>0</v>
      </c>
      <c r="BL162" s="15" t="s">
        <v>271</v>
      </c>
      <c r="BM162" s="213" t="s">
        <v>945</v>
      </c>
    </row>
    <row r="163" s="2" customFormat="1">
      <c r="A163" s="36"/>
      <c r="B163" s="37"/>
      <c r="C163" s="38"/>
      <c r="D163" s="215" t="s">
        <v>143</v>
      </c>
      <c r="E163" s="38"/>
      <c r="F163" s="216" t="s">
        <v>946</v>
      </c>
      <c r="G163" s="38"/>
      <c r="H163" s="38"/>
      <c r="I163" s="217"/>
      <c r="J163" s="38"/>
      <c r="K163" s="38"/>
      <c r="L163" s="42"/>
      <c r="M163" s="218"/>
      <c r="N163" s="219"/>
      <c r="O163" s="82"/>
      <c r="P163" s="82"/>
      <c r="Q163" s="82"/>
      <c r="R163" s="82"/>
      <c r="S163" s="82"/>
      <c r="T163" s="83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143</v>
      </c>
      <c r="AU163" s="15" t="s">
        <v>83</v>
      </c>
    </row>
    <row r="164" s="2" customFormat="1" ht="44.25" customHeight="1">
      <c r="A164" s="36"/>
      <c r="B164" s="37"/>
      <c r="C164" s="202" t="s">
        <v>324</v>
      </c>
      <c r="D164" s="202" t="s">
        <v>137</v>
      </c>
      <c r="E164" s="203" t="s">
        <v>947</v>
      </c>
      <c r="F164" s="204" t="s">
        <v>948</v>
      </c>
      <c r="G164" s="205" t="s">
        <v>284</v>
      </c>
      <c r="H164" s="206">
        <v>0.035999999999999997</v>
      </c>
      <c r="I164" s="207"/>
      <c r="J164" s="208">
        <f>ROUND(I164*H164,2)</f>
        <v>0</v>
      </c>
      <c r="K164" s="204" t="s">
        <v>141</v>
      </c>
      <c r="L164" s="42"/>
      <c r="M164" s="209" t="s">
        <v>19</v>
      </c>
      <c r="N164" s="210" t="s">
        <v>45</v>
      </c>
      <c r="O164" s="82"/>
      <c r="P164" s="211">
        <f>O164*H164</f>
        <v>0</v>
      </c>
      <c r="Q164" s="211">
        <v>0</v>
      </c>
      <c r="R164" s="211">
        <f>Q164*H164</f>
        <v>0</v>
      </c>
      <c r="S164" s="211">
        <v>0</v>
      </c>
      <c r="T164" s="212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13" t="s">
        <v>271</v>
      </c>
      <c r="AT164" s="213" t="s">
        <v>137</v>
      </c>
      <c r="AU164" s="213" t="s">
        <v>83</v>
      </c>
      <c r="AY164" s="15" t="s">
        <v>135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5" t="s">
        <v>79</v>
      </c>
      <c r="BK164" s="214">
        <f>ROUND(I164*H164,2)</f>
        <v>0</v>
      </c>
      <c r="BL164" s="15" t="s">
        <v>271</v>
      </c>
      <c r="BM164" s="213" t="s">
        <v>949</v>
      </c>
    </row>
    <row r="165" s="2" customFormat="1">
      <c r="A165" s="36"/>
      <c r="B165" s="37"/>
      <c r="C165" s="38"/>
      <c r="D165" s="215" t="s">
        <v>143</v>
      </c>
      <c r="E165" s="38"/>
      <c r="F165" s="216" t="s">
        <v>950</v>
      </c>
      <c r="G165" s="38"/>
      <c r="H165" s="38"/>
      <c r="I165" s="217"/>
      <c r="J165" s="38"/>
      <c r="K165" s="38"/>
      <c r="L165" s="42"/>
      <c r="M165" s="218"/>
      <c r="N165" s="219"/>
      <c r="O165" s="82"/>
      <c r="P165" s="82"/>
      <c r="Q165" s="82"/>
      <c r="R165" s="82"/>
      <c r="S165" s="82"/>
      <c r="T165" s="83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143</v>
      </c>
      <c r="AU165" s="15" t="s">
        <v>83</v>
      </c>
    </row>
    <row r="166" s="12" customFormat="1" ht="22.8" customHeight="1">
      <c r="A166" s="12"/>
      <c r="B166" s="186"/>
      <c r="C166" s="187"/>
      <c r="D166" s="188" t="s">
        <v>73</v>
      </c>
      <c r="E166" s="200" t="s">
        <v>369</v>
      </c>
      <c r="F166" s="200" t="s">
        <v>370</v>
      </c>
      <c r="G166" s="187"/>
      <c r="H166" s="187"/>
      <c r="I166" s="190"/>
      <c r="J166" s="201">
        <f>BK166</f>
        <v>0</v>
      </c>
      <c r="K166" s="187"/>
      <c r="L166" s="192"/>
      <c r="M166" s="193"/>
      <c r="N166" s="194"/>
      <c r="O166" s="194"/>
      <c r="P166" s="195">
        <f>SUM(P167:P193)</f>
        <v>0</v>
      </c>
      <c r="Q166" s="194"/>
      <c r="R166" s="195">
        <f>SUM(R167:R193)</f>
        <v>0.187893</v>
      </c>
      <c r="S166" s="194"/>
      <c r="T166" s="196">
        <f>SUM(T167:T193)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97" t="s">
        <v>83</v>
      </c>
      <c r="AT166" s="198" t="s">
        <v>73</v>
      </c>
      <c r="AU166" s="198" t="s">
        <v>79</v>
      </c>
      <c r="AY166" s="197" t="s">
        <v>135</v>
      </c>
      <c r="BK166" s="199">
        <f>SUM(BK167:BK193)</f>
        <v>0</v>
      </c>
    </row>
    <row r="167" s="2" customFormat="1" ht="33" customHeight="1">
      <c r="A167" s="36"/>
      <c r="B167" s="37"/>
      <c r="C167" s="202" t="s">
        <v>330</v>
      </c>
      <c r="D167" s="202" t="s">
        <v>137</v>
      </c>
      <c r="E167" s="203" t="s">
        <v>951</v>
      </c>
      <c r="F167" s="204" t="s">
        <v>952</v>
      </c>
      <c r="G167" s="205" t="s">
        <v>170</v>
      </c>
      <c r="H167" s="206">
        <v>130.19999999999999</v>
      </c>
      <c r="I167" s="207"/>
      <c r="J167" s="208">
        <f>ROUND(I167*H167,2)</f>
        <v>0</v>
      </c>
      <c r="K167" s="204" t="s">
        <v>141</v>
      </c>
      <c r="L167" s="42"/>
      <c r="M167" s="209" t="s">
        <v>19</v>
      </c>
      <c r="N167" s="210" t="s">
        <v>45</v>
      </c>
      <c r="O167" s="82"/>
      <c r="P167" s="211">
        <f>O167*H167</f>
        <v>0</v>
      </c>
      <c r="Q167" s="211">
        <v>0.0012600000000000001</v>
      </c>
      <c r="R167" s="211">
        <f>Q167*H167</f>
        <v>0.164052</v>
      </c>
      <c r="S167" s="211">
        <v>0</v>
      </c>
      <c r="T167" s="212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13" t="s">
        <v>271</v>
      </c>
      <c r="AT167" s="213" t="s">
        <v>137</v>
      </c>
      <c r="AU167" s="213" t="s">
        <v>83</v>
      </c>
      <c r="AY167" s="15" t="s">
        <v>135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5" t="s">
        <v>79</v>
      </c>
      <c r="BK167" s="214">
        <f>ROUND(I167*H167,2)</f>
        <v>0</v>
      </c>
      <c r="BL167" s="15" t="s">
        <v>271</v>
      </c>
      <c r="BM167" s="213" t="s">
        <v>953</v>
      </c>
    </row>
    <row r="168" s="2" customFormat="1">
      <c r="A168" s="36"/>
      <c r="B168" s="37"/>
      <c r="C168" s="38"/>
      <c r="D168" s="215" t="s">
        <v>143</v>
      </c>
      <c r="E168" s="38"/>
      <c r="F168" s="216" t="s">
        <v>954</v>
      </c>
      <c r="G168" s="38"/>
      <c r="H168" s="38"/>
      <c r="I168" s="217"/>
      <c r="J168" s="38"/>
      <c r="K168" s="38"/>
      <c r="L168" s="42"/>
      <c r="M168" s="218"/>
      <c r="N168" s="219"/>
      <c r="O168" s="82"/>
      <c r="P168" s="82"/>
      <c r="Q168" s="82"/>
      <c r="R168" s="82"/>
      <c r="S168" s="82"/>
      <c r="T168" s="83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143</v>
      </c>
      <c r="AU168" s="15" t="s">
        <v>83</v>
      </c>
    </row>
    <row r="169" s="13" customFormat="1">
      <c r="A169" s="13"/>
      <c r="B169" s="220"/>
      <c r="C169" s="221"/>
      <c r="D169" s="222" t="s">
        <v>145</v>
      </c>
      <c r="E169" s="223" t="s">
        <v>19</v>
      </c>
      <c r="F169" s="224" t="s">
        <v>955</v>
      </c>
      <c r="G169" s="221"/>
      <c r="H169" s="225">
        <v>59.100000000000001</v>
      </c>
      <c r="I169" s="226"/>
      <c r="J169" s="221"/>
      <c r="K169" s="221"/>
      <c r="L169" s="227"/>
      <c r="M169" s="228"/>
      <c r="N169" s="229"/>
      <c r="O169" s="229"/>
      <c r="P169" s="229"/>
      <c r="Q169" s="229"/>
      <c r="R169" s="229"/>
      <c r="S169" s="229"/>
      <c r="T169" s="23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1" t="s">
        <v>145</v>
      </c>
      <c r="AU169" s="231" t="s">
        <v>83</v>
      </c>
      <c r="AV169" s="13" t="s">
        <v>83</v>
      </c>
      <c r="AW169" s="13" t="s">
        <v>35</v>
      </c>
      <c r="AX169" s="13" t="s">
        <v>74</v>
      </c>
      <c r="AY169" s="231" t="s">
        <v>135</v>
      </c>
    </row>
    <row r="170" s="13" customFormat="1">
      <c r="A170" s="13"/>
      <c r="B170" s="220"/>
      <c r="C170" s="221"/>
      <c r="D170" s="222" t="s">
        <v>145</v>
      </c>
      <c r="E170" s="223" t="s">
        <v>19</v>
      </c>
      <c r="F170" s="224" t="s">
        <v>956</v>
      </c>
      <c r="G170" s="221"/>
      <c r="H170" s="225">
        <v>71.099999999999994</v>
      </c>
      <c r="I170" s="226"/>
      <c r="J170" s="221"/>
      <c r="K170" s="221"/>
      <c r="L170" s="227"/>
      <c r="M170" s="228"/>
      <c r="N170" s="229"/>
      <c r="O170" s="229"/>
      <c r="P170" s="229"/>
      <c r="Q170" s="229"/>
      <c r="R170" s="229"/>
      <c r="S170" s="229"/>
      <c r="T170" s="23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1" t="s">
        <v>145</v>
      </c>
      <c r="AU170" s="231" t="s">
        <v>83</v>
      </c>
      <c r="AV170" s="13" t="s">
        <v>83</v>
      </c>
      <c r="AW170" s="13" t="s">
        <v>35</v>
      </c>
      <c r="AX170" s="13" t="s">
        <v>74</v>
      </c>
      <c r="AY170" s="231" t="s">
        <v>135</v>
      </c>
    </row>
    <row r="171" s="2" customFormat="1" ht="49.05" customHeight="1">
      <c r="A171" s="36"/>
      <c r="B171" s="37"/>
      <c r="C171" s="202" t="s">
        <v>336</v>
      </c>
      <c r="D171" s="202" t="s">
        <v>137</v>
      </c>
      <c r="E171" s="203" t="s">
        <v>957</v>
      </c>
      <c r="F171" s="204" t="s">
        <v>958</v>
      </c>
      <c r="G171" s="205" t="s">
        <v>170</v>
      </c>
      <c r="H171" s="206">
        <v>71.099999999999994</v>
      </c>
      <c r="I171" s="207"/>
      <c r="J171" s="208">
        <f>ROUND(I171*H171,2)</f>
        <v>0</v>
      </c>
      <c r="K171" s="204" t="s">
        <v>141</v>
      </c>
      <c r="L171" s="42"/>
      <c r="M171" s="209" t="s">
        <v>19</v>
      </c>
      <c r="N171" s="210" t="s">
        <v>45</v>
      </c>
      <c r="O171" s="82"/>
      <c r="P171" s="211">
        <f>O171*H171</f>
        <v>0</v>
      </c>
      <c r="Q171" s="211">
        <v>4.0000000000000003E-05</v>
      </c>
      <c r="R171" s="211">
        <f>Q171*H171</f>
        <v>0.0028440000000000002</v>
      </c>
      <c r="S171" s="211">
        <v>0</v>
      </c>
      <c r="T171" s="212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13" t="s">
        <v>271</v>
      </c>
      <c r="AT171" s="213" t="s">
        <v>137</v>
      </c>
      <c r="AU171" s="213" t="s">
        <v>83</v>
      </c>
      <c r="AY171" s="15" t="s">
        <v>135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5" t="s">
        <v>79</v>
      </c>
      <c r="BK171" s="214">
        <f>ROUND(I171*H171,2)</f>
        <v>0</v>
      </c>
      <c r="BL171" s="15" t="s">
        <v>271</v>
      </c>
      <c r="BM171" s="213" t="s">
        <v>959</v>
      </c>
    </row>
    <row r="172" s="2" customFormat="1">
      <c r="A172" s="36"/>
      <c r="B172" s="37"/>
      <c r="C172" s="38"/>
      <c r="D172" s="215" t="s">
        <v>143</v>
      </c>
      <c r="E172" s="38"/>
      <c r="F172" s="216" t="s">
        <v>960</v>
      </c>
      <c r="G172" s="38"/>
      <c r="H172" s="38"/>
      <c r="I172" s="217"/>
      <c r="J172" s="38"/>
      <c r="K172" s="38"/>
      <c r="L172" s="42"/>
      <c r="M172" s="218"/>
      <c r="N172" s="219"/>
      <c r="O172" s="82"/>
      <c r="P172" s="82"/>
      <c r="Q172" s="82"/>
      <c r="R172" s="82"/>
      <c r="S172" s="82"/>
      <c r="T172" s="83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143</v>
      </c>
      <c r="AU172" s="15" t="s">
        <v>83</v>
      </c>
    </row>
    <row r="173" s="13" customFormat="1">
      <c r="A173" s="13"/>
      <c r="B173" s="220"/>
      <c r="C173" s="221"/>
      <c r="D173" s="222" t="s">
        <v>145</v>
      </c>
      <c r="E173" s="223" t="s">
        <v>19</v>
      </c>
      <c r="F173" s="224" t="s">
        <v>956</v>
      </c>
      <c r="G173" s="221"/>
      <c r="H173" s="225">
        <v>71.099999999999994</v>
      </c>
      <c r="I173" s="226"/>
      <c r="J173" s="221"/>
      <c r="K173" s="221"/>
      <c r="L173" s="227"/>
      <c r="M173" s="228"/>
      <c r="N173" s="229"/>
      <c r="O173" s="229"/>
      <c r="P173" s="229"/>
      <c r="Q173" s="229"/>
      <c r="R173" s="229"/>
      <c r="S173" s="229"/>
      <c r="T173" s="23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1" t="s">
        <v>145</v>
      </c>
      <c r="AU173" s="231" t="s">
        <v>83</v>
      </c>
      <c r="AV173" s="13" t="s">
        <v>83</v>
      </c>
      <c r="AW173" s="13" t="s">
        <v>35</v>
      </c>
      <c r="AX173" s="13" t="s">
        <v>79</v>
      </c>
      <c r="AY173" s="231" t="s">
        <v>135</v>
      </c>
    </row>
    <row r="174" s="2" customFormat="1" ht="55.5" customHeight="1">
      <c r="A174" s="36"/>
      <c r="B174" s="37"/>
      <c r="C174" s="202" t="s">
        <v>341</v>
      </c>
      <c r="D174" s="202" t="s">
        <v>137</v>
      </c>
      <c r="E174" s="203" t="s">
        <v>961</v>
      </c>
      <c r="F174" s="204" t="s">
        <v>962</v>
      </c>
      <c r="G174" s="205" t="s">
        <v>170</v>
      </c>
      <c r="H174" s="206">
        <v>59.100000000000001</v>
      </c>
      <c r="I174" s="207"/>
      <c r="J174" s="208">
        <f>ROUND(I174*H174,2)</f>
        <v>0</v>
      </c>
      <c r="K174" s="204" t="s">
        <v>141</v>
      </c>
      <c r="L174" s="42"/>
      <c r="M174" s="209" t="s">
        <v>19</v>
      </c>
      <c r="N174" s="210" t="s">
        <v>45</v>
      </c>
      <c r="O174" s="82"/>
      <c r="P174" s="211">
        <f>O174*H174</f>
        <v>0</v>
      </c>
      <c r="Q174" s="211">
        <v>6.9999999999999994E-05</v>
      </c>
      <c r="R174" s="211">
        <f>Q174*H174</f>
        <v>0.0041370000000000001</v>
      </c>
      <c r="S174" s="211">
        <v>0</v>
      </c>
      <c r="T174" s="212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13" t="s">
        <v>271</v>
      </c>
      <c r="AT174" s="213" t="s">
        <v>137</v>
      </c>
      <c r="AU174" s="213" t="s">
        <v>83</v>
      </c>
      <c r="AY174" s="15" t="s">
        <v>135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5" t="s">
        <v>79</v>
      </c>
      <c r="BK174" s="214">
        <f>ROUND(I174*H174,2)</f>
        <v>0</v>
      </c>
      <c r="BL174" s="15" t="s">
        <v>271</v>
      </c>
      <c r="BM174" s="213" t="s">
        <v>963</v>
      </c>
    </row>
    <row r="175" s="2" customFormat="1">
      <c r="A175" s="36"/>
      <c r="B175" s="37"/>
      <c r="C175" s="38"/>
      <c r="D175" s="215" t="s">
        <v>143</v>
      </c>
      <c r="E175" s="38"/>
      <c r="F175" s="216" t="s">
        <v>964</v>
      </c>
      <c r="G175" s="38"/>
      <c r="H175" s="38"/>
      <c r="I175" s="217"/>
      <c r="J175" s="38"/>
      <c r="K175" s="38"/>
      <c r="L175" s="42"/>
      <c r="M175" s="218"/>
      <c r="N175" s="219"/>
      <c r="O175" s="82"/>
      <c r="P175" s="82"/>
      <c r="Q175" s="82"/>
      <c r="R175" s="82"/>
      <c r="S175" s="82"/>
      <c r="T175" s="83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143</v>
      </c>
      <c r="AU175" s="15" t="s">
        <v>83</v>
      </c>
    </row>
    <row r="176" s="13" customFormat="1">
      <c r="A176" s="13"/>
      <c r="B176" s="220"/>
      <c r="C176" s="221"/>
      <c r="D176" s="222" t="s">
        <v>145</v>
      </c>
      <c r="E176" s="223" t="s">
        <v>19</v>
      </c>
      <c r="F176" s="224" t="s">
        <v>955</v>
      </c>
      <c r="G176" s="221"/>
      <c r="H176" s="225">
        <v>59.100000000000001</v>
      </c>
      <c r="I176" s="226"/>
      <c r="J176" s="221"/>
      <c r="K176" s="221"/>
      <c r="L176" s="227"/>
      <c r="M176" s="228"/>
      <c r="N176" s="229"/>
      <c r="O176" s="229"/>
      <c r="P176" s="229"/>
      <c r="Q176" s="229"/>
      <c r="R176" s="229"/>
      <c r="S176" s="229"/>
      <c r="T176" s="23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1" t="s">
        <v>145</v>
      </c>
      <c r="AU176" s="231" t="s">
        <v>83</v>
      </c>
      <c r="AV176" s="13" t="s">
        <v>83</v>
      </c>
      <c r="AW176" s="13" t="s">
        <v>35</v>
      </c>
      <c r="AX176" s="13" t="s">
        <v>79</v>
      </c>
      <c r="AY176" s="231" t="s">
        <v>135</v>
      </c>
    </row>
    <row r="177" s="2" customFormat="1" ht="24.15" customHeight="1">
      <c r="A177" s="36"/>
      <c r="B177" s="37"/>
      <c r="C177" s="202" t="s">
        <v>348</v>
      </c>
      <c r="D177" s="202" t="s">
        <v>137</v>
      </c>
      <c r="E177" s="203" t="s">
        <v>965</v>
      </c>
      <c r="F177" s="204" t="s">
        <v>966</v>
      </c>
      <c r="G177" s="205" t="s">
        <v>186</v>
      </c>
      <c r="H177" s="206">
        <v>3</v>
      </c>
      <c r="I177" s="207"/>
      <c r="J177" s="208">
        <f>ROUND(I177*H177,2)</f>
        <v>0</v>
      </c>
      <c r="K177" s="204" t="s">
        <v>141</v>
      </c>
      <c r="L177" s="42"/>
      <c r="M177" s="209" t="s">
        <v>19</v>
      </c>
      <c r="N177" s="210" t="s">
        <v>45</v>
      </c>
      <c r="O177" s="82"/>
      <c r="P177" s="211">
        <f>O177*H177</f>
        <v>0</v>
      </c>
      <c r="Q177" s="211">
        <v>0.00012999999999999999</v>
      </c>
      <c r="R177" s="211">
        <f>Q177*H177</f>
        <v>0.00038999999999999994</v>
      </c>
      <c r="S177" s="211">
        <v>0</v>
      </c>
      <c r="T177" s="212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13" t="s">
        <v>271</v>
      </c>
      <c r="AT177" s="213" t="s">
        <v>137</v>
      </c>
      <c r="AU177" s="213" t="s">
        <v>83</v>
      </c>
      <c r="AY177" s="15" t="s">
        <v>135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5" t="s">
        <v>79</v>
      </c>
      <c r="BK177" s="214">
        <f>ROUND(I177*H177,2)</f>
        <v>0</v>
      </c>
      <c r="BL177" s="15" t="s">
        <v>271</v>
      </c>
      <c r="BM177" s="213" t="s">
        <v>967</v>
      </c>
    </row>
    <row r="178" s="2" customFormat="1">
      <c r="A178" s="36"/>
      <c r="B178" s="37"/>
      <c r="C178" s="38"/>
      <c r="D178" s="215" t="s">
        <v>143</v>
      </c>
      <c r="E178" s="38"/>
      <c r="F178" s="216" t="s">
        <v>968</v>
      </c>
      <c r="G178" s="38"/>
      <c r="H178" s="38"/>
      <c r="I178" s="217"/>
      <c r="J178" s="38"/>
      <c r="K178" s="38"/>
      <c r="L178" s="42"/>
      <c r="M178" s="218"/>
      <c r="N178" s="219"/>
      <c r="O178" s="82"/>
      <c r="P178" s="82"/>
      <c r="Q178" s="82"/>
      <c r="R178" s="82"/>
      <c r="S178" s="82"/>
      <c r="T178" s="83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143</v>
      </c>
      <c r="AU178" s="15" t="s">
        <v>83</v>
      </c>
    </row>
    <row r="179" s="13" customFormat="1">
      <c r="A179" s="13"/>
      <c r="B179" s="220"/>
      <c r="C179" s="221"/>
      <c r="D179" s="222" t="s">
        <v>145</v>
      </c>
      <c r="E179" s="223" t="s">
        <v>19</v>
      </c>
      <c r="F179" s="224" t="s">
        <v>969</v>
      </c>
      <c r="G179" s="221"/>
      <c r="H179" s="225">
        <v>2</v>
      </c>
      <c r="I179" s="226"/>
      <c r="J179" s="221"/>
      <c r="K179" s="221"/>
      <c r="L179" s="227"/>
      <c r="M179" s="228"/>
      <c r="N179" s="229"/>
      <c r="O179" s="229"/>
      <c r="P179" s="229"/>
      <c r="Q179" s="229"/>
      <c r="R179" s="229"/>
      <c r="S179" s="229"/>
      <c r="T179" s="23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1" t="s">
        <v>145</v>
      </c>
      <c r="AU179" s="231" t="s">
        <v>83</v>
      </c>
      <c r="AV179" s="13" t="s">
        <v>83</v>
      </c>
      <c r="AW179" s="13" t="s">
        <v>35</v>
      </c>
      <c r="AX179" s="13" t="s">
        <v>74</v>
      </c>
      <c r="AY179" s="231" t="s">
        <v>135</v>
      </c>
    </row>
    <row r="180" s="13" customFormat="1">
      <c r="A180" s="13"/>
      <c r="B180" s="220"/>
      <c r="C180" s="221"/>
      <c r="D180" s="222" t="s">
        <v>145</v>
      </c>
      <c r="E180" s="223" t="s">
        <v>19</v>
      </c>
      <c r="F180" s="224" t="s">
        <v>970</v>
      </c>
      <c r="G180" s="221"/>
      <c r="H180" s="225">
        <v>1</v>
      </c>
      <c r="I180" s="226"/>
      <c r="J180" s="221"/>
      <c r="K180" s="221"/>
      <c r="L180" s="227"/>
      <c r="M180" s="228"/>
      <c r="N180" s="229"/>
      <c r="O180" s="229"/>
      <c r="P180" s="229"/>
      <c r="Q180" s="229"/>
      <c r="R180" s="229"/>
      <c r="S180" s="229"/>
      <c r="T180" s="23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1" t="s">
        <v>145</v>
      </c>
      <c r="AU180" s="231" t="s">
        <v>83</v>
      </c>
      <c r="AV180" s="13" t="s">
        <v>83</v>
      </c>
      <c r="AW180" s="13" t="s">
        <v>35</v>
      </c>
      <c r="AX180" s="13" t="s">
        <v>74</v>
      </c>
      <c r="AY180" s="231" t="s">
        <v>135</v>
      </c>
    </row>
    <row r="181" s="2" customFormat="1" ht="21.75" customHeight="1">
      <c r="A181" s="36"/>
      <c r="B181" s="37"/>
      <c r="C181" s="202" t="s">
        <v>357</v>
      </c>
      <c r="D181" s="202" t="s">
        <v>137</v>
      </c>
      <c r="E181" s="203" t="s">
        <v>971</v>
      </c>
      <c r="F181" s="204" t="s">
        <v>972</v>
      </c>
      <c r="G181" s="205" t="s">
        <v>973</v>
      </c>
      <c r="H181" s="206">
        <v>9</v>
      </c>
      <c r="I181" s="207"/>
      <c r="J181" s="208">
        <f>ROUND(I181*H181,2)</f>
        <v>0</v>
      </c>
      <c r="K181" s="204" t="s">
        <v>141</v>
      </c>
      <c r="L181" s="42"/>
      <c r="M181" s="209" t="s">
        <v>19</v>
      </c>
      <c r="N181" s="210" t="s">
        <v>45</v>
      </c>
      <c r="O181" s="82"/>
      <c r="P181" s="211">
        <f>O181*H181</f>
        <v>0</v>
      </c>
      <c r="Q181" s="211">
        <v>0.00025000000000000001</v>
      </c>
      <c r="R181" s="211">
        <f>Q181*H181</f>
        <v>0.0022500000000000003</v>
      </c>
      <c r="S181" s="211">
        <v>0</v>
      </c>
      <c r="T181" s="212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13" t="s">
        <v>271</v>
      </c>
      <c r="AT181" s="213" t="s">
        <v>137</v>
      </c>
      <c r="AU181" s="213" t="s">
        <v>83</v>
      </c>
      <c r="AY181" s="15" t="s">
        <v>135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5" t="s">
        <v>79</v>
      </c>
      <c r="BK181" s="214">
        <f>ROUND(I181*H181,2)</f>
        <v>0</v>
      </c>
      <c r="BL181" s="15" t="s">
        <v>271</v>
      </c>
      <c r="BM181" s="213" t="s">
        <v>974</v>
      </c>
    </row>
    <row r="182" s="2" customFormat="1">
      <c r="A182" s="36"/>
      <c r="B182" s="37"/>
      <c r="C182" s="38"/>
      <c r="D182" s="215" t="s">
        <v>143</v>
      </c>
      <c r="E182" s="38"/>
      <c r="F182" s="216" t="s">
        <v>975</v>
      </c>
      <c r="G182" s="38"/>
      <c r="H182" s="38"/>
      <c r="I182" s="217"/>
      <c r="J182" s="38"/>
      <c r="K182" s="38"/>
      <c r="L182" s="42"/>
      <c r="M182" s="218"/>
      <c r="N182" s="219"/>
      <c r="O182" s="82"/>
      <c r="P182" s="82"/>
      <c r="Q182" s="82"/>
      <c r="R182" s="82"/>
      <c r="S182" s="82"/>
      <c r="T182" s="83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143</v>
      </c>
      <c r="AU182" s="15" t="s">
        <v>83</v>
      </c>
    </row>
    <row r="183" s="13" customFormat="1">
      <c r="A183" s="13"/>
      <c r="B183" s="220"/>
      <c r="C183" s="221"/>
      <c r="D183" s="222" t="s">
        <v>145</v>
      </c>
      <c r="E183" s="223" t="s">
        <v>19</v>
      </c>
      <c r="F183" s="224" t="s">
        <v>976</v>
      </c>
      <c r="G183" s="221"/>
      <c r="H183" s="225">
        <v>6</v>
      </c>
      <c r="I183" s="226"/>
      <c r="J183" s="221"/>
      <c r="K183" s="221"/>
      <c r="L183" s="227"/>
      <c r="M183" s="228"/>
      <c r="N183" s="229"/>
      <c r="O183" s="229"/>
      <c r="P183" s="229"/>
      <c r="Q183" s="229"/>
      <c r="R183" s="229"/>
      <c r="S183" s="229"/>
      <c r="T183" s="23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1" t="s">
        <v>145</v>
      </c>
      <c r="AU183" s="231" t="s">
        <v>83</v>
      </c>
      <c r="AV183" s="13" t="s">
        <v>83</v>
      </c>
      <c r="AW183" s="13" t="s">
        <v>35</v>
      </c>
      <c r="AX183" s="13" t="s">
        <v>74</v>
      </c>
      <c r="AY183" s="231" t="s">
        <v>135</v>
      </c>
    </row>
    <row r="184" s="13" customFormat="1">
      <c r="A184" s="13"/>
      <c r="B184" s="220"/>
      <c r="C184" s="221"/>
      <c r="D184" s="222" t="s">
        <v>145</v>
      </c>
      <c r="E184" s="223" t="s">
        <v>19</v>
      </c>
      <c r="F184" s="224" t="s">
        <v>977</v>
      </c>
      <c r="G184" s="221"/>
      <c r="H184" s="225">
        <v>2</v>
      </c>
      <c r="I184" s="226"/>
      <c r="J184" s="221"/>
      <c r="K184" s="221"/>
      <c r="L184" s="227"/>
      <c r="M184" s="228"/>
      <c r="N184" s="229"/>
      <c r="O184" s="229"/>
      <c r="P184" s="229"/>
      <c r="Q184" s="229"/>
      <c r="R184" s="229"/>
      <c r="S184" s="229"/>
      <c r="T184" s="23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1" t="s">
        <v>145</v>
      </c>
      <c r="AU184" s="231" t="s">
        <v>83</v>
      </c>
      <c r="AV184" s="13" t="s">
        <v>83</v>
      </c>
      <c r="AW184" s="13" t="s">
        <v>35</v>
      </c>
      <c r="AX184" s="13" t="s">
        <v>74</v>
      </c>
      <c r="AY184" s="231" t="s">
        <v>135</v>
      </c>
    </row>
    <row r="185" s="13" customFormat="1">
      <c r="A185" s="13"/>
      <c r="B185" s="220"/>
      <c r="C185" s="221"/>
      <c r="D185" s="222" t="s">
        <v>145</v>
      </c>
      <c r="E185" s="223" t="s">
        <v>19</v>
      </c>
      <c r="F185" s="224" t="s">
        <v>942</v>
      </c>
      <c r="G185" s="221"/>
      <c r="H185" s="225">
        <v>1</v>
      </c>
      <c r="I185" s="226"/>
      <c r="J185" s="221"/>
      <c r="K185" s="221"/>
      <c r="L185" s="227"/>
      <c r="M185" s="228"/>
      <c r="N185" s="229"/>
      <c r="O185" s="229"/>
      <c r="P185" s="229"/>
      <c r="Q185" s="229"/>
      <c r="R185" s="229"/>
      <c r="S185" s="229"/>
      <c r="T185" s="23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1" t="s">
        <v>145</v>
      </c>
      <c r="AU185" s="231" t="s">
        <v>83</v>
      </c>
      <c r="AV185" s="13" t="s">
        <v>83</v>
      </c>
      <c r="AW185" s="13" t="s">
        <v>35</v>
      </c>
      <c r="AX185" s="13" t="s">
        <v>74</v>
      </c>
      <c r="AY185" s="231" t="s">
        <v>135</v>
      </c>
    </row>
    <row r="186" s="2" customFormat="1" ht="37.8" customHeight="1">
      <c r="A186" s="36"/>
      <c r="B186" s="37"/>
      <c r="C186" s="202" t="s">
        <v>364</v>
      </c>
      <c r="D186" s="202" t="s">
        <v>137</v>
      </c>
      <c r="E186" s="203" t="s">
        <v>978</v>
      </c>
      <c r="F186" s="204" t="s">
        <v>979</v>
      </c>
      <c r="G186" s="205" t="s">
        <v>170</v>
      </c>
      <c r="H186" s="206">
        <v>71.099999999999994</v>
      </c>
      <c r="I186" s="207"/>
      <c r="J186" s="208">
        <f>ROUND(I186*H186,2)</f>
        <v>0</v>
      </c>
      <c r="K186" s="204" t="s">
        <v>141</v>
      </c>
      <c r="L186" s="42"/>
      <c r="M186" s="209" t="s">
        <v>19</v>
      </c>
      <c r="N186" s="210" t="s">
        <v>45</v>
      </c>
      <c r="O186" s="82"/>
      <c r="P186" s="211">
        <f>O186*H186</f>
        <v>0</v>
      </c>
      <c r="Q186" s="211">
        <v>0.00019000000000000001</v>
      </c>
      <c r="R186" s="211">
        <f>Q186*H186</f>
        <v>0.013509</v>
      </c>
      <c r="S186" s="211">
        <v>0</v>
      </c>
      <c r="T186" s="212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13" t="s">
        <v>271</v>
      </c>
      <c r="AT186" s="213" t="s">
        <v>137</v>
      </c>
      <c r="AU186" s="213" t="s">
        <v>83</v>
      </c>
      <c r="AY186" s="15" t="s">
        <v>135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5" t="s">
        <v>79</v>
      </c>
      <c r="BK186" s="214">
        <f>ROUND(I186*H186,2)</f>
        <v>0</v>
      </c>
      <c r="BL186" s="15" t="s">
        <v>271</v>
      </c>
      <c r="BM186" s="213" t="s">
        <v>980</v>
      </c>
    </row>
    <row r="187" s="2" customFormat="1">
      <c r="A187" s="36"/>
      <c r="B187" s="37"/>
      <c r="C187" s="38"/>
      <c r="D187" s="215" t="s">
        <v>143</v>
      </c>
      <c r="E187" s="38"/>
      <c r="F187" s="216" t="s">
        <v>981</v>
      </c>
      <c r="G187" s="38"/>
      <c r="H187" s="38"/>
      <c r="I187" s="217"/>
      <c r="J187" s="38"/>
      <c r="K187" s="38"/>
      <c r="L187" s="42"/>
      <c r="M187" s="218"/>
      <c r="N187" s="219"/>
      <c r="O187" s="82"/>
      <c r="P187" s="82"/>
      <c r="Q187" s="82"/>
      <c r="R187" s="82"/>
      <c r="S187" s="82"/>
      <c r="T187" s="83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143</v>
      </c>
      <c r="AU187" s="15" t="s">
        <v>83</v>
      </c>
    </row>
    <row r="188" s="13" customFormat="1">
      <c r="A188" s="13"/>
      <c r="B188" s="220"/>
      <c r="C188" s="221"/>
      <c r="D188" s="222" t="s">
        <v>145</v>
      </c>
      <c r="E188" s="223" t="s">
        <v>19</v>
      </c>
      <c r="F188" s="224" t="s">
        <v>956</v>
      </c>
      <c r="G188" s="221"/>
      <c r="H188" s="225">
        <v>71.099999999999994</v>
      </c>
      <c r="I188" s="226"/>
      <c r="J188" s="221"/>
      <c r="K188" s="221"/>
      <c r="L188" s="227"/>
      <c r="M188" s="228"/>
      <c r="N188" s="229"/>
      <c r="O188" s="229"/>
      <c r="P188" s="229"/>
      <c r="Q188" s="229"/>
      <c r="R188" s="229"/>
      <c r="S188" s="229"/>
      <c r="T188" s="23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1" t="s">
        <v>145</v>
      </c>
      <c r="AU188" s="231" t="s">
        <v>83</v>
      </c>
      <c r="AV188" s="13" t="s">
        <v>83</v>
      </c>
      <c r="AW188" s="13" t="s">
        <v>35</v>
      </c>
      <c r="AX188" s="13" t="s">
        <v>79</v>
      </c>
      <c r="AY188" s="231" t="s">
        <v>135</v>
      </c>
    </row>
    <row r="189" s="2" customFormat="1" ht="33" customHeight="1">
      <c r="A189" s="36"/>
      <c r="B189" s="37"/>
      <c r="C189" s="202" t="s">
        <v>371</v>
      </c>
      <c r="D189" s="202" t="s">
        <v>137</v>
      </c>
      <c r="E189" s="203" t="s">
        <v>982</v>
      </c>
      <c r="F189" s="204" t="s">
        <v>983</v>
      </c>
      <c r="G189" s="205" t="s">
        <v>170</v>
      </c>
      <c r="H189" s="206">
        <v>71.099999999999994</v>
      </c>
      <c r="I189" s="207"/>
      <c r="J189" s="208">
        <f>ROUND(I189*H189,2)</f>
        <v>0</v>
      </c>
      <c r="K189" s="204" t="s">
        <v>141</v>
      </c>
      <c r="L189" s="42"/>
      <c r="M189" s="209" t="s">
        <v>19</v>
      </c>
      <c r="N189" s="210" t="s">
        <v>45</v>
      </c>
      <c r="O189" s="82"/>
      <c r="P189" s="211">
        <f>O189*H189</f>
        <v>0</v>
      </c>
      <c r="Q189" s="211">
        <v>1.0000000000000001E-05</v>
      </c>
      <c r="R189" s="211">
        <f>Q189*H189</f>
        <v>0.00071100000000000004</v>
      </c>
      <c r="S189" s="211">
        <v>0</v>
      </c>
      <c r="T189" s="212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13" t="s">
        <v>271</v>
      </c>
      <c r="AT189" s="213" t="s">
        <v>137</v>
      </c>
      <c r="AU189" s="213" t="s">
        <v>83</v>
      </c>
      <c r="AY189" s="15" t="s">
        <v>135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5" t="s">
        <v>79</v>
      </c>
      <c r="BK189" s="214">
        <f>ROUND(I189*H189,2)</f>
        <v>0</v>
      </c>
      <c r="BL189" s="15" t="s">
        <v>271</v>
      </c>
      <c r="BM189" s="213" t="s">
        <v>984</v>
      </c>
    </row>
    <row r="190" s="2" customFormat="1">
      <c r="A190" s="36"/>
      <c r="B190" s="37"/>
      <c r="C190" s="38"/>
      <c r="D190" s="215" t="s">
        <v>143</v>
      </c>
      <c r="E190" s="38"/>
      <c r="F190" s="216" t="s">
        <v>985</v>
      </c>
      <c r="G190" s="38"/>
      <c r="H190" s="38"/>
      <c r="I190" s="217"/>
      <c r="J190" s="38"/>
      <c r="K190" s="38"/>
      <c r="L190" s="42"/>
      <c r="M190" s="218"/>
      <c r="N190" s="219"/>
      <c r="O190" s="82"/>
      <c r="P190" s="82"/>
      <c r="Q190" s="82"/>
      <c r="R190" s="82"/>
      <c r="S190" s="82"/>
      <c r="T190" s="83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5" t="s">
        <v>143</v>
      </c>
      <c r="AU190" s="15" t="s">
        <v>83</v>
      </c>
    </row>
    <row r="191" s="13" customFormat="1">
      <c r="A191" s="13"/>
      <c r="B191" s="220"/>
      <c r="C191" s="221"/>
      <c r="D191" s="222" t="s">
        <v>145</v>
      </c>
      <c r="E191" s="223" t="s">
        <v>19</v>
      </c>
      <c r="F191" s="224" t="s">
        <v>956</v>
      </c>
      <c r="G191" s="221"/>
      <c r="H191" s="225">
        <v>71.099999999999994</v>
      </c>
      <c r="I191" s="226"/>
      <c r="J191" s="221"/>
      <c r="K191" s="221"/>
      <c r="L191" s="227"/>
      <c r="M191" s="228"/>
      <c r="N191" s="229"/>
      <c r="O191" s="229"/>
      <c r="P191" s="229"/>
      <c r="Q191" s="229"/>
      <c r="R191" s="229"/>
      <c r="S191" s="229"/>
      <c r="T191" s="23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1" t="s">
        <v>145</v>
      </c>
      <c r="AU191" s="231" t="s">
        <v>83</v>
      </c>
      <c r="AV191" s="13" t="s">
        <v>83</v>
      </c>
      <c r="AW191" s="13" t="s">
        <v>35</v>
      </c>
      <c r="AX191" s="13" t="s">
        <v>79</v>
      </c>
      <c r="AY191" s="231" t="s">
        <v>135</v>
      </c>
    </row>
    <row r="192" s="2" customFormat="1" ht="44.25" customHeight="1">
      <c r="A192" s="36"/>
      <c r="B192" s="37"/>
      <c r="C192" s="202" t="s">
        <v>379</v>
      </c>
      <c r="D192" s="202" t="s">
        <v>137</v>
      </c>
      <c r="E192" s="203" t="s">
        <v>986</v>
      </c>
      <c r="F192" s="204" t="s">
        <v>987</v>
      </c>
      <c r="G192" s="205" t="s">
        <v>284</v>
      </c>
      <c r="H192" s="206">
        <v>0.188</v>
      </c>
      <c r="I192" s="207"/>
      <c r="J192" s="208">
        <f>ROUND(I192*H192,2)</f>
        <v>0</v>
      </c>
      <c r="K192" s="204" t="s">
        <v>141</v>
      </c>
      <c r="L192" s="42"/>
      <c r="M192" s="209" t="s">
        <v>19</v>
      </c>
      <c r="N192" s="210" t="s">
        <v>45</v>
      </c>
      <c r="O192" s="82"/>
      <c r="P192" s="211">
        <f>O192*H192</f>
        <v>0</v>
      </c>
      <c r="Q192" s="211">
        <v>0</v>
      </c>
      <c r="R192" s="211">
        <f>Q192*H192</f>
        <v>0</v>
      </c>
      <c r="S192" s="211">
        <v>0</v>
      </c>
      <c r="T192" s="212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13" t="s">
        <v>271</v>
      </c>
      <c r="AT192" s="213" t="s">
        <v>137</v>
      </c>
      <c r="AU192" s="213" t="s">
        <v>83</v>
      </c>
      <c r="AY192" s="15" t="s">
        <v>135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5" t="s">
        <v>79</v>
      </c>
      <c r="BK192" s="214">
        <f>ROUND(I192*H192,2)</f>
        <v>0</v>
      </c>
      <c r="BL192" s="15" t="s">
        <v>271</v>
      </c>
      <c r="BM192" s="213" t="s">
        <v>988</v>
      </c>
    </row>
    <row r="193" s="2" customFormat="1">
      <c r="A193" s="36"/>
      <c r="B193" s="37"/>
      <c r="C193" s="38"/>
      <c r="D193" s="215" t="s">
        <v>143</v>
      </c>
      <c r="E193" s="38"/>
      <c r="F193" s="216" t="s">
        <v>989</v>
      </c>
      <c r="G193" s="38"/>
      <c r="H193" s="38"/>
      <c r="I193" s="217"/>
      <c r="J193" s="38"/>
      <c r="K193" s="38"/>
      <c r="L193" s="42"/>
      <c r="M193" s="218"/>
      <c r="N193" s="219"/>
      <c r="O193" s="82"/>
      <c r="P193" s="82"/>
      <c r="Q193" s="82"/>
      <c r="R193" s="82"/>
      <c r="S193" s="82"/>
      <c r="T193" s="83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5" t="s">
        <v>143</v>
      </c>
      <c r="AU193" s="15" t="s">
        <v>83</v>
      </c>
    </row>
    <row r="194" s="12" customFormat="1" ht="22.8" customHeight="1">
      <c r="A194" s="12"/>
      <c r="B194" s="186"/>
      <c r="C194" s="187"/>
      <c r="D194" s="188" t="s">
        <v>73</v>
      </c>
      <c r="E194" s="200" t="s">
        <v>990</v>
      </c>
      <c r="F194" s="200" t="s">
        <v>991</v>
      </c>
      <c r="G194" s="187"/>
      <c r="H194" s="187"/>
      <c r="I194" s="190"/>
      <c r="J194" s="201">
        <f>BK194</f>
        <v>0</v>
      </c>
      <c r="K194" s="187"/>
      <c r="L194" s="192"/>
      <c r="M194" s="193"/>
      <c r="N194" s="194"/>
      <c r="O194" s="194"/>
      <c r="P194" s="195">
        <f>SUM(P195:P211)</f>
        <v>0</v>
      </c>
      <c r="Q194" s="194"/>
      <c r="R194" s="195">
        <f>SUM(R195:R211)</f>
        <v>0.072150000000000006</v>
      </c>
      <c r="S194" s="194"/>
      <c r="T194" s="196">
        <f>SUM(T195:T211)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97" t="s">
        <v>83</v>
      </c>
      <c r="AT194" s="198" t="s">
        <v>73</v>
      </c>
      <c r="AU194" s="198" t="s">
        <v>79</v>
      </c>
      <c r="AY194" s="197" t="s">
        <v>135</v>
      </c>
      <c r="BK194" s="199">
        <f>SUM(BK195:BK211)</f>
        <v>0</v>
      </c>
    </row>
    <row r="195" s="2" customFormat="1" ht="24.15" customHeight="1">
      <c r="A195" s="36"/>
      <c r="B195" s="37"/>
      <c r="C195" s="202" t="s">
        <v>386</v>
      </c>
      <c r="D195" s="202" t="s">
        <v>137</v>
      </c>
      <c r="E195" s="203" t="s">
        <v>992</v>
      </c>
      <c r="F195" s="204" t="s">
        <v>993</v>
      </c>
      <c r="G195" s="205" t="s">
        <v>186</v>
      </c>
      <c r="H195" s="206">
        <v>2</v>
      </c>
      <c r="I195" s="207"/>
      <c r="J195" s="208">
        <f>ROUND(I195*H195,2)</f>
        <v>0</v>
      </c>
      <c r="K195" s="204" t="s">
        <v>141</v>
      </c>
      <c r="L195" s="42"/>
      <c r="M195" s="209" t="s">
        <v>19</v>
      </c>
      <c r="N195" s="210" t="s">
        <v>45</v>
      </c>
      <c r="O195" s="82"/>
      <c r="P195" s="211">
        <f>O195*H195</f>
        <v>0</v>
      </c>
      <c r="Q195" s="211">
        <v>0.0011900000000000001</v>
      </c>
      <c r="R195" s="211">
        <f>Q195*H195</f>
        <v>0.0023800000000000002</v>
      </c>
      <c r="S195" s="211">
        <v>0</v>
      </c>
      <c r="T195" s="212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13" t="s">
        <v>271</v>
      </c>
      <c r="AT195" s="213" t="s">
        <v>137</v>
      </c>
      <c r="AU195" s="213" t="s">
        <v>83</v>
      </c>
      <c r="AY195" s="15" t="s">
        <v>135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5" t="s">
        <v>79</v>
      </c>
      <c r="BK195" s="214">
        <f>ROUND(I195*H195,2)</f>
        <v>0</v>
      </c>
      <c r="BL195" s="15" t="s">
        <v>271</v>
      </c>
      <c r="BM195" s="213" t="s">
        <v>994</v>
      </c>
    </row>
    <row r="196" s="2" customFormat="1">
      <c r="A196" s="36"/>
      <c r="B196" s="37"/>
      <c r="C196" s="38"/>
      <c r="D196" s="215" t="s">
        <v>143</v>
      </c>
      <c r="E196" s="38"/>
      <c r="F196" s="216" t="s">
        <v>995</v>
      </c>
      <c r="G196" s="38"/>
      <c r="H196" s="38"/>
      <c r="I196" s="217"/>
      <c r="J196" s="38"/>
      <c r="K196" s="38"/>
      <c r="L196" s="42"/>
      <c r="M196" s="218"/>
      <c r="N196" s="219"/>
      <c r="O196" s="82"/>
      <c r="P196" s="82"/>
      <c r="Q196" s="82"/>
      <c r="R196" s="82"/>
      <c r="S196" s="82"/>
      <c r="T196" s="83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5" t="s">
        <v>143</v>
      </c>
      <c r="AU196" s="15" t="s">
        <v>83</v>
      </c>
    </row>
    <row r="197" s="2" customFormat="1" ht="76.35" customHeight="1">
      <c r="A197" s="36"/>
      <c r="B197" s="37"/>
      <c r="C197" s="235" t="s">
        <v>392</v>
      </c>
      <c r="D197" s="235" t="s">
        <v>456</v>
      </c>
      <c r="E197" s="236" t="s">
        <v>996</v>
      </c>
      <c r="F197" s="237" t="s">
        <v>997</v>
      </c>
      <c r="G197" s="238" t="s">
        <v>186</v>
      </c>
      <c r="H197" s="239">
        <v>2</v>
      </c>
      <c r="I197" s="240"/>
      <c r="J197" s="241">
        <f>ROUND(I197*H197,2)</f>
        <v>0</v>
      </c>
      <c r="K197" s="237" t="s">
        <v>19</v>
      </c>
      <c r="L197" s="242"/>
      <c r="M197" s="243" t="s">
        <v>19</v>
      </c>
      <c r="N197" s="244" t="s">
        <v>45</v>
      </c>
      <c r="O197" s="82"/>
      <c r="P197" s="211">
        <f>O197*H197</f>
        <v>0</v>
      </c>
      <c r="Q197" s="211">
        <v>0.014500000000000001</v>
      </c>
      <c r="R197" s="211">
        <f>Q197*H197</f>
        <v>0.029000000000000001</v>
      </c>
      <c r="S197" s="211">
        <v>0</v>
      </c>
      <c r="T197" s="212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13" t="s">
        <v>371</v>
      </c>
      <c r="AT197" s="213" t="s">
        <v>456</v>
      </c>
      <c r="AU197" s="213" t="s">
        <v>83</v>
      </c>
      <c r="AY197" s="15" t="s">
        <v>135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5" t="s">
        <v>79</v>
      </c>
      <c r="BK197" s="214">
        <f>ROUND(I197*H197,2)</f>
        <v>0</v>
      </c>
      <c r="BL197" s="15" t="s">
        <v>271</v>
      </c>
      <c r="BM197" s="213" t="s">
        <v>998</v>
      </c>
    </row>
    <row r="198" s="2" customFormat="1" ht="37.8" customHeight="1">
      <c r="A198" s="36"/>
      <c r="B198" s="37"/>
      <c r="C198" s="202" t="s">
        <v>405</v>
      </c>
      <c r="D198" s="202" t="s">
        <v>137</v>
      </c>
      <c r="E198" s="203" t="s">
        <v>999</v>
      </c>
      <c r="F198" s="204" t="s">
        <v>1000</v>
      </c>
      <c r="G198" s="205" t="s">
        <v>1001</v>
      </c>
      <c r="H198" s="206">
        <v>2</v>
      </c>
      <c r="I198" s="207"/>
      <c r="J198" s="208">
        <f>ROUND(I198*H198,2)</f>
        <v>0</v>
      </c>
      <c r="K198" s="204" t="s">
        <v>141</v>
      </c>
      <c r="L198" s="42"/>
      <c r="M198" s="209" t="s">
        <v>19</v>
      </c>
      <c r="N198" s="210" t="s">
        <v>45</v>
      </c>
      <c r="O198" s="82"/>
      <c r="P198" s="211">
        <f>O198*H198</f>
        <v>0</v>
      </c>
      <c r="Q198" s="211">
        <v>0.0094599999999999997</v>
      </c>
      <c r="R198" s="211">
        <f>Q198*H198</f>
        <v>0.018919999999999999</v>
      </c>
      <c r="S198" s="211">
        <v>0</v>
      </c>
      <c r="T198" s="212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13" t="s">
        <v>271</v>
      </c>
      <c r="AT198" s="213" t="s">
        <v>137</v>
      </c>
      <c r="AU198" s="213" t="s">
        <v>83</v>
      </c>
      <c r="AY198" s="15" t="s">
        <v>135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5" t="s">
        <v>79</v>
      </c>
      <c r="BK198" s="214">
        <f>ROUND(I198*H198,2)</f>
        <v>0</v>
      </c>
      <c r="BL198" s="15" t="s">
        <v>271</v>
      </c>
      <c r="BM198" s="213" t="s">
        <v>1002</v>
      </c>
    </row>
    <row r="199" s="2" customFormat="1">
      <c r="A199" s="36"/>
      <c r="B199" s="37"/>
      <c r="C199" s="38"/>
      <c r="D199" s="215" t="s">
        <v>143</v>
      </c>
      <c r="E199" s="38"/>
      <c r="F199" s="216" t="s">
        <v>1003</v>
      </c>
      <c r="G199" s="38"/>
      <c r="H199" s="38"/>
      <c r="I199" s="217"/>
      <c r="J199" s="38"/>
      <c r="K199" s="38"/>
      <c r="L199" s="42"/>
      <c r="M199" s="218"/>
      <c r="N199" s="219"/>
      <c r="O199" s="82"/>
      <c r="P199" s="82"/>
      <c r="Q199" s="82"/>
      <c r="R199" s="82"/>
      <c r="S199" s="82"/>
      <c r="T199" s="83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143</v>
      </c>
      <c r="AU199" s="15" t="s">
        <v>83</v>
      </c>
    </row>
    <row r="200" s="13" customFormat="1">
      <c r="A200" s="13"/>
      <c r="B200" s="220"/>
      <c r="C200" s="221"/>
      <c r="D200" s="222" t="s">
        <v>145</v>
      </c>
      <c r="E200" s="223" t="s">
        <v>19</v>
      </c>
      <c r="F200" s="224" t="s">
        <v>83</v>
      </c>
      <c r="G200" s="221"/>
      <c r="H200" s="225">
        <v>2</v>
      </c>
      <c r="I200" s="226"/>
      <c r="J200" s="221"/>
      <c r="K200" s="221"/>
      <c r="L200" s="227"/>
      <c r="M200" s="228"/>
      <c r="N200" s="229"/>
      <c r="O200" s="229"/>
      <c r="P200" s="229"/>
      <c r="Q200" s="229"/>
      <c r="R200" s="229"/>
      <c r="S200" s="229"/>
      <c r="T200" s="23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1" t="s">
        <v>145</v>
      </c>
      <c r="AU200" s="231" t="s">
        <v>83</v>
      </c>
      <c r="AV200" s="13" t="s">
        <v>83</v>
      </c>
      <c r="AW200" s="13" t="s">
        <v>35</v>
      </c>
      <c r="AX200" s="13" t="s">
        <v>79</v>
      </c>
      <c r="AY200" s="231" t="s">
        <v>135</v>
      </c>
    </row>
    <row r="201" s="2" customFormat="1" ht="24.15" customHeight="1">
      <c r="A201" s="36"/>
      <c r="B201" s="37"/>
      <c r="C201" s="202" t="s">
        <v>411</v>
      </c>
      <c r="D201" s="202" t="s">
        <v>137</v>
      </c>
      <c r="E201" s="203" t="s">
        <v>1004</v>
      </c>
      <c r="F201" s="204" t="s">
        <v>1005</v>
      </c>
      <c r="G201" s="205" t="s">
        <v>1001</v>
      </c>
      <c r="H201" s="206">
        <v>1</v>
      </c>
      <c r="I201" s="207"/>
      <c r="J201" s="208">
        <f>ROUND(I201*H201,2)</f>
        <v>0</v>
      </c>
      <c r="K201" s="204" t="s">
        <v>141</v>
      </c>
      <c r="L201" s="42"/>
      <c r="M201" s="209" t="s">
        <v>19</v>
      </c>
      <c r="N201" s="210" t="s">
        <v>45</v>
      </c>
      <c r="O201" s="82"/>
      <c r="P201" s="211">
        <f>O201*H201</f>
        <v>0</v>
      </c>
      <c r="Q201" s="211">
        <v>0.00084999999999999995</v>
      </c>
      <c r="R201" s="211">
        <f>Q201*H201</f>
        <v>0.00084999999999999995</v>
      </c>
      <c r="S201" s="211">
        <v>0</v>
      </c>
      <c r="T201" s="212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13" t="s">
        <v>271</v>
      </c>
      <c r="AT201" s="213" t="s">
        <v>137</v>
      </c>
      <c r="AU201" s="213" t="s">
        <v>83</v>
      </c>
      <c r="AY201" s="15" t="s">
        <v>135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5" t="s">
        <v>79</v>
      </c>
      <c r="BK201" s="214">
        <f>ROUND(I201*H201,2)</f>
        <v>0</v>
      </c>
      <c r="BL201" s="15" t="s">
        <v>271</v>
      </c>
      <c r="BM201" s="213" t="s">
        <v>1006</v>
      </c>
    </row>
    <row r="202" s="2" customFormat="1">
      <c r="A202" s="36"/>
      <c r="B202" s="37"/>
      <c r="C202" s="38"/>
      <c r="D202" s="215" t="s">
        <v>143</v>
      </c>
      <c r="E202" s="38"/>
      <c r="F202" s="216" t="s">
        <v>1007</v>
      </c>
      <c r="G202" s="38"/>
      <c r="H202" s="38"/>
      <c r="I202" s="217"/>
      <c r="J202" s="38"/>
      <c r="K202" s="38"/>
      <c r="L202" s="42"/>
      <c r="M202" s="218"/>
      <c r="N202" s="219"/>
      <c r="O202" s="82"/>
      <c r="P202" s="82"/>
      <c r="Q202" s="82"/>
      <c r="R202" s="82"/>
      <c r="S202" s="82"/>
      <c r="T202" s="83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5" t="s">
        <v>143</v>
      </c>
      <c r="AU202" s="15" t="s">
        <v>83</v>
      </c>
    </row>
    <row r="203" s="2" customFormat="1" ht="24.15" customHeight="1">
      <c r="A203" s="36"/>
      <c r="B203" s="37"/>
      <c r="C203" s="202" t="s">
        <v>616</v>
      </c>
      <c r="D203" s="202" t="s">
        <v>137</v>
      </c>
      <c r="E203" s="203" t="s">
        <v>1008</v>
      </c>
      <c r="F203" s="204" t="s">
        <v>1009</v>
      </c>
      <c r="G203" s="205" t="s">
        <v>1001</v>
      </c>
      <c r="H203" s="206">
        <v>1</v>
      </c>
      <c r="I203" s="207"/>
      <c r="J203" s="208">
        <f>ROUND(I203*H203,2)</f>
        <v>0</v>
      </c>
      <c r="K203" s="204" t="s">
        <v>141</v>
      </c>
      <c r="L203" s="42"/>
      <c r="M203" s="209" t="s">
        <v>19</v>
      </c>
      <c r="N203" s="210" t="s">
        <v>45</v>
      </c>
      <c r="O203" s="82"/>
      <c r="P203" s="211">
        <f>O203*H203</f>
        <v>0</v>
      </c>
      <c r="Q203" s="211">
        <v>0.00084999999999999995</v>
      </c>
      <c r="R203" s="211">
        <f>Q203*H203</f>
        <v>0.00084999999999999995</v>
      </c>
      <c r="S203" s="211">
        <v>0</v>
      </c>
      <c r="T203" s="212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13" t="s">
        <v>271</v>
      </c>
      <c r="AT203" s="213" t="s">
        <v>137</v>
      </c>
      <c r="AU203" s="213" t="s">
        <v>83</v>
      </c>
      <c r="AY203" s="15" t="s">
        <v>135</v>
      </c>
      <c r="BE203" s="214">
        <f>IF(N203="základní",J203,0)</f>
        <v>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15" t="s">
        <v>79</v>
      </c>
      <c r="BK203" s="214">
        <f>ROUND(I203*H203,2)</f>
        <v>0</v>
      </c>
      <c r="BL203" s="15" t="s">
        <v>271</v>
      </c>
      <c r="BM203" s="213" t="s">
        <v>1010</v>
      </c>
    </row>
    <row r="204" s="2" customFormat="1">
      <c r="A204" s="36"/>
      <c r="B204" s="37"/>
      <c r="C204" s="38"/>
      <c r="D204" s="215" t="s">
        <v>143</v>
      </c>
      <c r="E204" s="38"/>
      <c r="F204" s="216" t="s">
        <v>1011</v>
      </c>
      <c r="G204" s="38"/>
      <c r="H204" s="38"/>
      <c r="I204" s="217"/>
      <c r="J204" s="38"/>
      <c r="K204" s="38"/>
      <c r="L204" s="42"/>
      <c r="M204" s="218"/>
      <c r="N204" s="219"/>
      <c r="O204" s="82"/>
      <c r="P204" s="82"/>
      <c r="Q204" s="82"/>
      <c r="R204" s="82"/>
      <c r="S204" s="82"/>
      <c r="T204" s="83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5" t="s">
        <v>143</v>
      </c>
      <c r="AU204" s="15" t="s">
        <v>83</v>
      </c>
    </row>
    <row r="205" s="2" customFormat="1" ht="33" customHeight="1">
      <c r="A205" s="36"/>
      <c r="B205" s="37"/>
      <c r="C205" s="202" t="s">
        <v>621</v>
      </c>
      <c r="D205" s="202" t="s">
        <v>137</v>
      </c>
      <c r="E205" s="203" t="s">
        <v>1012</v>
      </c>
      <c r="F205" s="204" t="s">
        <v>1013</v>
      </c>
      <c r="G205" s="205" t="s">
        <v>1001</v>
      </c>
      <c r="H205" s="206">
        <v>1</v>
      </c>
      <c r="I205" s="207"/>
      <c r="J205" s="208">
        <f>ROUND(I205*H205,2)</f>
        <v>0</v>
      </c>
      <c r="K205" s="204" t="s">
        <v>141</v>
      </c>
      <c r="L205" s="42"/>
      <c r="M205" s="209" t="s">
        <v>19</v>
      </c>
      <c r="N205" s="210" t="s">
        <v>45</v>
      </c>
      <c r="O205" s="82"/>
      <c r="P205" s="211">
        <f>O205*H205</f>
        <v>0</v>
      </c>
      <c r="Q205" s="211">
        <v>0.014749999999999999</v>
      </c>
      <c r="R205" s="211">
        <f>Q205*H205</f>
        <v>0.014749999999999999</v>
      </c>
      <c r="S205" s="211">
        <v>0</v>
      </c>
      <c r="T205" s="212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13" t="s">
        <v>271</v>
      </c>
      <c r="AT205" s="213" t="s">
        <v>137</v>
      </c>
      <c r="AU205" s="213" t="s">
        <v>83</v>
      </c>
      <c r="AY205" s="15" t="s">
        <v>135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5" t="s">
        <v>79</v>
      </c>
      <c r="BK205" s="214">
        <f>ROUND(I205*H205,2)</f>
        <v>0</v>
      </c>
      <c r="BL205" s="15" t="s">
        <v>271</v>
      </c>
      <c r="BM205" s="213" t="s">
        <v>1014</v>
      </c>
    </row>
    <row r="206" s="2" customFormat="1">
      <c r="A206" s="36"/>
      <c r="B206" s="37"/>
      <c r="C206" s="38"/>
      <c r="D206" s="215" t="s">
        <v>143</v>
      </c>
      <c r="E206" s="38"/>
      <c r="F206" s="216" t="s">
        <v>1015</v>
      </c>
      <c r="G206" s="38"/>
      <c r="H206" s="38"/>
      <c r="I206" s="217"/>
      <c r="J206" s="38"/>
      <c r="K206" s="38"/>
      <c r="L206" s="42"/>
      <c r="M206" s="218"/>
      <c r="N206" s="219"/>
      <c r="O206" s="82"/>
      <c r="P206" s="82"/>
      <c r="Q206" s="82"/>
      <c r="R206" s="82"/>
      <c r="S206" s="82"/>
      <c r="T206" s="83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5" t="s">
        <v>143</v>
      </c>
      <c r="AU206" s="15" t="s">
        <v>83</v>
      </c>
    </row>
    <row r="207" s="2" customFormat="1" ht="37.8" customHeight="1">
      <c r="A207" s="36"/>
      <c r="B207" s="37"/>
      <c r="C207" s="202" t="s">
        <v>626</v>
      </c>
      <c r="D207" s="202" t="s">
        <v>137</v>
      </c>
      <c r="E207" s="203" t="s">
        <v>1016</v>
      </c>
      <c r="F207" s="204" t="s">
        <v>1017</v>
      </c>
      <c r="G207" s="205" t="s">
        <v>1001</v>
      </c>
      <c r="H207" s="206">
        <v>1</v>
      </c>
      <c r="I207" s="207"/>
      <c r="J207" s="208">
        <f>ROUND(I207*H207,2)</f>
        <v>0</v>
      </c>
      <c r="K207" s="204" t="s">
        <v>19</v>
      </c>
      <c r="L207" s="42"/>
      <c r="M207" s="209" t="s">
        <v>19</v>
      </c>
      <c r="N207" s="210" t="s">
        <v>45</v>
      </c>
      <c r="O207" s="82"/>
      <c r="P207" s="211">
        <f>O207*H207</f>
        <v>0</v>
      </c>
      <c r="Q207" s="211">
        <v>0.00172</v>
      </c>
      <c r="R207" s="211">
        <f>Q207*H207</f>
        <v>0.00172</v>
      </c>
      <c r="S207" s="211">
        <v>0</v>
      </c>
      <c r="T207" s="212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13" t="s">
        <v>271</v>
      </c>
      <c r="AT207" s="213" t="s">
        <v>137</v>
      </c>
      <c r="AU207" s="213" t="s">
        <v>83</v>
      </c>
      <c r="AY207" s="15" t="s">
        <v>135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15" t="s">
        <v>79</v>
      </c>
      <c r="BK207" s="214">
        <f>ROUND(I207*H207,2)</f>
        <v>0</v>
      </c>
      <c r="BL207" s="15" t="s">
        <v>271</v>
      </c>
      <c r="BM207" s="213" t="s">
        <v>1018</v>
      </c>
    </row>
    <row r="208" s="13" customFormat="1">
      <c r="A208" s="13"/>
      <c r="B208" s="220"/>
      <c r="C208" s="221"/>
      <c r="D208" s="222" t="s">
        <v>145</v>
      </c>
      <c r="E208" s="223" t="s">
        <v>19</v>
      </c>
      <c r="F208" s="224" t="s">
        <v>1019</v>
      </c>
      <c r="G208" s="221"/>
      <c r="H208" s="225">
        <v>1</v>
      </c>
      <c r="I208" s="226"/>
      <c r="J208" s="221"/>
      <c r="K208" s="221"/>
      <c r="L208" s="227"/>
      <c r="M208" s="228"/>
      <c r="N208" s="229"/>
      <c r="O208" s="229"/>
      <c r="P208" s="229"/>
      <c r="Q208" s="229"/>
      <c r="R208" s="229"/>
      <c r="S208" s="229"/>
      <c r="T208" s="23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1" t="s">
        <v>145</v>
      </c>
      <c r="AU208" s="231" t="s">
        <v>83</v>
      </c>
      <c r="AV208" s="13" t="s">
        <v>83</v>
      </c>
      <c r="AW208" s="13" t="s">
        <v>35</v>
      </c>
      <c r="AX208" s="13" t="s">
        <v>79</v>
      </c>
      <c r="AY208" s="231" t="s">
        <v>135</v>
      </c>
    </row>
    <row r="209" s="2" customFormat="1" ht="24.15" customHeight="1">
      <c r="A209" s="36"/>
      <c r="B209" s="37"/>
      <c r="C209" s="202" t="s">
        <v>633</v>
      </c>
      <c r="D209" s="202" t="s">
        <v>137</v>
      </c>
      <c r="E209" s="203" t="s">
        <v>1020</v>
      </c>
      <c r="F209" s="204" t="s">
        <v>1021</v>
      </c>
      <c r="G209" s="205" t="s">
        <v>1001</v>
      </c>
      <c r="H209" s="206">
        <v>2</v>
      </c>
      <c r="I209" s="207"/>
      <c r="J209" s="208">
        <f>ROUND(I209*H209,2)</f>
        <v>0</v>
      </c>
      <c r="K209" s="204" t="s">
        <v>19</v>
      </c>
      <c r="L209" s="42"/>
      <c r="M209" s="209" t="s">
        <v>19</v>
      </c>
      <c r="N209" s="210" t="s">
        <v>45</v>
      </c>
      <c r="O209" s="82"/>
      <c r="P209" s="211">
        <f>O209*H209</f>
        <v>0</v>
      </c>
      <c r="Q209" s="211">
        <v>0.0018400000000000001</v>
      </c>
      <c r="R209" s="211">
        <f>Q209*H209</f>
        <v>0.0036800000000000001</v>
      </c>
      <c r="S209" s="211">
        <v>0</v>
      </c>
      <c r="T209" s="212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13" t="s">
        <v>271</v>
      </c>
      <c r="AT209" s="213" t="s">
        <v>137</v>
      </c>
      <c r="AU209" s="213" t="s">
        <v>83</v>
      </c>
      <c r="AY209" s="15" t="s">
        <v>135</v>
      </c>
      <c r="BE209" s="214">
        <f>IF(N209="základní",J209,0)</f>
        <v>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5" t="s">
        <v>79</v>
      </c>
      <c r="BK209" s="214">
        <f>ROUND(I209*H209,2)</f>
        <v>0</v>
      </c>
      <c r="BL209" s="15" t="s">
        <v>271</v>
      </c>
      <c r="BM209" s="213" t="s">
        <v>1022</v>
      </c>
    </row>
    <row r="210" s="2" customFormat="1" ht="44.25" customHeight="1">
      <c r="A210" s="36"/>
      <c r="B210" s="37"/>
      <c r="C210" s="202" t="s">
        <v>638</v>
      </c>
      <c r="D210" s="202" t="s">
        <v>137</v>
      </c>
      <c r="E210" s="203" t="s">
        <v>1023</v>
      </c>
      <c r="F210" s="204" t="s">
        <v>1024</v>
      </c>
      <c r="G210" s="205" t="s">
        <v>284</v>
      </c>
      <c r="H210" s="206">
        <v>0.071999999999999995</v>
      </c>
      <c r="I210" s="207"/>
      <c r="J210" s="208">
        <f>ROUND(I210*H210,2)</f>
        <v>0</v>
      </c>
      <c r="K210" s="204" t="s">
        <v>141</v>
      </c>
      <c r="L210" s="42"/>
      <c r="M210" s="209" t="s">
        <v>19</v>
      </c>
      <c r="N210" s="210" t="s">
        <v>45</v>
      </c>
      <c r="O210" s="82"/>
      <c r="P210" s="211">
        <f>O210*H210</f>
        <v>0</v>
      </c>
      <c r="Q210" s="211">
        <v>0</v>
      </c>
      <c r="R210" s="211">
        <f>Q210*H210</f>
        <v>0</v>
      </c>
      <c r="S210" s="211">
        <v>0</v>
      </c>
      <c r="T210" s="212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13" t="s">
        <v>271</v>
      </c>
      <c r="AT210" s="213" t="s">
        <v>137</v>
      </c>
      <c r="AU210" s="213" t="s">
        <v>83</v>
      </c>
      <c r="AY210" s="15" t="s">
        <v>135</v>
      </c>
      <c r="BE210" s="214">
        <f>IF(N210="základní",J210,0)</f>
        <v>0</v>
      </c>
      <c r="BF210" s="214">
        <f>IF(N210="snížená",J210,0)</f>
        <v>0</v>
      </c>
      <c r="BG210" s="214">
        <f>IF(N210="zákl. přenesená",J210,0)</f>
        <v>0</v>
      </c>
      <c r="BH210" s="214">
        <f>IF(N210="sníž. přenesená",J210,0)</f>
        <v>0</v>
      </c>
      <c r="BI210" s="214">
        <f>IF(N210="nulová",J210,0)</f>
        <v>0</v>
      </c>
      <c r="BJ210" s="15" t="s">
        <v>79</v>
      </c>
      <c r="BK210" s="214">
        <f>ROUND(I210*H210,2)</f>
        <v>0</v>
      </c>
      <c r="BL210" s="15" t="s">
        <v>271</v>
      </c>
      <c r="BM210" s="213" t="s">
        <v>1025</v>
      </c>
    </row>
    <row r="211" s="2" customFormat="1">
      <c r="A211" s="36"/>
      <c r="B211" s="37"/>
      <c r="C211" s="38"/>
      <c r="D211" s="215" t="s">
        <v>143</v>
      </c>
      <c r="E211" s="38"/>
      <c r="F211" s="216" t="s">
        <v>1026</v>
      </c>
      <c r="G211" s="38"/>
      <c r="H211" s="38"/>
      <c r="I211" s="217"/>
      <c r="J211" s="38"/>
      <c r="K211" s="38"/>
      <c r="L211" s="42"/>
      <c r="M211" s="218"/>
      <c r="N211" s="219"/>
      <c r="O211" s="82"/>
      <c r="P211" s="82"/>
      <c r="Q211" s="82"/>
      <c r="R211" s="82"/>
      <c r="S211" s="82"/>
      <c r="T211" s="83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143</v>
      </c>
      <c r="AU211" s="15" t="s">
        <v>83</v>
      </c>
    </row>
    <row r="212" s="12" customFormat="1" ht="22.8" customHeight="1">
      <c r="A212" s="12"/>
      <c r="B212" s="186"/>
      <c r="C212" s="187"/>
      <c r="D212" s="188" t="s">
        <v>73</v>
      </c>
      <c r="E212" s="200" t="s">
        <v>1027</v>
      </c>
      <c r="F212" s="200" t="s">
        <v>1028</v>
      </c>
      <c r="G212" s="187"/>
      <c r="H212" s="187"/>
      <c r="I212" s="190"/>
      <c r="J212" s="201">
        <f>BK212</f>
        <v>0</v>
      </c>
      <c r="K212" s="187"/>
      <c r="L212" s="192"/>
      <c r="M212" s="193"/>
      <c r="N212" s="194"/>
      <c r="O212" s="194"/>
      <c r="P212" s="195">
        <f>SUM(P213:P216)</f>
        <v>0</v>
      </c>
      <c r="Q212" s="194"/>
      <c r="R212" s="195">
        <f>SUM(R213:R216)</f>
        <v>0.0184</v>
      </c>
      <c r="S212" s="194"/>
      <c r="T212" s="196">
        <f>SUM(T213:T216)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97" t="s">
        <v>83</v>
      </c>
      <c r="AT212" s="198" t="s">
        <v>73</v>
      </c>
      <c r="AU212" s="198" t="s">
        <v>79</v>
      </c>
      <c r="AY212" s="197" t="s">
        <v>135</v>
      </c>
      <c r="BK212" s="199">
        <f>SUM(BK213:BK216)</f>
        <v>0</v>
      </c>
    </row>
    <row r="213" s="2" customFormat="1" ht="37.8" customHeight="1">
      <c r="A213" s="36"/>
      <c r="B213" s="37"/>
      <c r="C213" s="202" t="s">
        <v>642</v>
      </c>
      <c r="D213" s="202" t="s">
        <v>137</v>
      </c>
      <c r="E213" s="203" t="s">
        <v>1029</v>
      </c>
      <c r="F213" s="204" t="s">
        <v>1030</v>
      </c>
      <c r="G213" s="205" t="s">
        <v>1001</v>
      </c>
      <c r="H213" s="206">
        <v>2</v>
      </c>
      <c r="I213" s="207"/>
      <c r="J213" s="208">
        <f>ROUND(I213*H213,2)</f>
        <v>0</v>
      </c>
      <c r="K213" s="204" t="s">
        <v>141</v>
      </c>
      <c r="L213" s="42"/>
      <c r="M213" s="209" t="s">
        <v>19</v>
      </c>
      <c r="N213" s="210" t="s">
        <v>45</v>
      </c>
      <c r="O213" s="82"/>
      <c r="P213" s="211">
        <f>O213*H213</f>
        <v>0</v>
      </c>
      <c r="Q213" s="211">
        <v>0.0091999999999999998</v>
      </c>
      <c r="R213" s="211">
        <f>Q213*H213</f>
        <v>0.0184</v>
      </c>
      <c r="S213" s="211">
        <v>0</v>
      </c>
      <c r="T213" s="212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13" t="s">
        <v>271</v>
      </c>
      <c r="AT213" s="213" t="s">
        <v>137</v>
      </c>
      <c r="AU213" s="213" t="s">
        <v>83</v>
      </c>
      <c r="AY213" s="15" t="s">
        <v>135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5" t="s">
        <v>79</v>
      </c>
      <c r="BK213" s="214">
        <f>ROUND(I213*H213,2)</f>
        <v>0</v>
      </c>
      <c r="BL213" s="15" t="s">
        <v>271</v>
      </c>
      <c r="BM213" s="213" t="s">
        <v>1031</v>
      </c>
    </row>
    <row r="214" s="2" customFormat="1">
      <c r="A214" s="36"/>
      <c r="B214" s="37"/>
      <c r="C214" s="38"/>
      <c r="D214" s="215" t="s">
        <v>143</v>
      </c>
      <c r="E214" s="38"/>
      <c r="F214" s="216" t="s">
        <v>1032</v>
      </c>
      <c r="G214" s="38"/>
      <c r="H214" s="38"/>
      <c r="I214" s="217"/>
      <c r="J214" s="38"/>
      <c r="K214" s="38"/>
      <c r="L214" s="42"/>
      <c r="M214" s="218"/>
      <c r="N214" s="219"/>
      <c r="O214" s="82"/>
      <c r="P214" s="82"/>
      <c r="Q214" s="82"/>
      <c r="R214" s="82"/>
      <c r="S214" s="82"/>
      <c r="T214" s="83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5" t="s">
        <v>143</v>
      </c>
      <c r="AU214" s="15" t="s">
        <v>83</v>
      </c>
    </row>
    <row r="215" s="2" customFormat="1" ht="44.25" customHeight="1">
      <c r="A215" s="36"/>
      <c r="B215" s="37"/>
      <c r="C215" s="202" t="s">
        <v>647</v>
      </c>
      <c r="D215" s="202" t="s">
        <v>137</v>
      </c>
      <c r="E215" s="203" t="s">
        <v>1033</v>
      </c>
      <c r="F215" s="204" t="s">
        <v>1034</v>
      </c>
      <c r="G215" s="205" t="s">
        <v>284</v>
      </c>
      <c r="H215" s="206">
        <v>0.017999999999999999</v>
      </c>
      <c r="I215" s="207"/>
      <c r="J215" s="208">
        <f>ROUND(I215*H215,2)</f>
        <v>0</v>
      </c>
      <c r="K215" s="204" t="s">
        <v>141</v>
      </c>
      <c r="L215" s="42"/>
      <c r="M215" s="209" t="s">
        <v>19</v>
      </c>
      <c r="N215" s="210" t="s">
        <v>45</v>
      </c>
      <c r="O215" s="82"/>
      <c r="P215" s="211">
        <f>O215*H215</f>
        <v>0</v>
      </c>
      <c r="Q215" s="211">
        <v>0</v>
      </c>
      <c r="R215" s="211">
        <f>Q215*H215</f>
        <v>0</v>
      </c>
      <c r="S215" s="211">
        <v>0</v>
      </c>
      <c r="T215" s="212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13" t="s">
        <v>271</v>
      </c>
      <c r="AT215" s="213" t="s">
        <v>137</v>
      </c>
      <c r="AU215" s="213" t="s">
        <v>83</v>
      </c>
      <c r="AY215" s="15" t="s">
        <v>135</v>
      </c>
      <c r="BE215" s="214">
        <f>IF(N215="základní",J215,0)</f>
        <v>0</v>
      </c>
      <c r="BF215" s="214">
        <f>IF(N215="snížená",J215,0)</f>
        <v>0</v>
      </c>
      <c r="BG215" s="214">
        <f>IF(N215="zákl. přenesená",J215,0)</f>
        <v>0</v>
      </c>
      <c r="BH215" s="214">
        <f>IF(N215="sníž. přenesená",J215,0)</f>
        <v>0</v>
      </c>
      <c r="BI215" s="214">
        <f>IF(N215="nulová",J215,0)</f>
        <v>0</v>
      </c>
      <c r="BJ215" s="15" t="s">
        <v>79</v>
      </c>
      <c r="BK215" s="214">
        <f>ROUND(I215*H215,2)</f>
        <v>0</v>
      </c>
      <c r="BL215" s="15" t="s">
        <v>271</v>
      </c>
      <c r="BM215" s="213" t="s">
        <v>1035</v>
      </c>
    </row>
    <row r="216" s="2" customFormat="1">
      <c r="A216" s="36"/>
      <c r="B216" s="37"/>
      <c r="C216" s="38"/>
      <c r="D216" s="215" t="s">
        <v>143</v>
      </c>
      <c r="E216" s="38"/>
      <c r="F216" s="216" t="s">
        <v>1036</v>
      </c>
      <c r="G216" s="38"/>
      <c r="H216" s="38"/>
      <c r="I216" s="217"/>
      <c r="J216" s="38"/>
      <c r="K216" s="38"/>
      <c r="L216" s="42"/>
      <c r="M216" s="245"/>
      <c r="N216" s="246"/>
      <c r="O216" s="247"/>
      <c r="P216" s="247"/>
      <c r="Q216" s="247"/>
      <c r="R216" s="247"/>
      <c r="S216" s="247"/>
      <c r="T216" s="248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5" t="s">
        <v>143</v>
      </c>
      <c r="AU216" s="15" t="s">
        <v>83</v>
      </c>
    </row>
    <row r="217" s="2" customFormat="1" ht="6.96" customHeight="1">
      <c r="A217" s="36"/>
      <c r="B217" s="57"/>
      <c r="C217" s="58"/>
      <c r="D217" s="58"/>
      <c r="E217" s="58"/>
      <c r="F217" s="58"/>
      <c r="G217" s="58"/>
      <c r="H217" s="58"/>
      <c r="I217" s="58"/>
      <c r="J217" s="58"/>
      <c r="K217" s="58"/>
      <c r="L217" s="42"/>
      <c r="M217" s="36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</row>
  </sheetData>
  <sheetProtection sheet="1" autoFilter="0" formatColumns="0" formatRows="0" objects="1" scenarios="1" spinCount="100000" saltValue="+zxFhsgI1LtziFrvRajYN8pQSNS2kdKmMHEjGjMJ/xIg0RyADQcFt8pbX0mZlOdY6Cfp/7IZXlAhso04JvXU0A==" hashValue="Ly+F85bmBCq/CDfg+9WKc2bDuClOoH+jmyk91vr70FLcpJrV95Wx8KDz1wEiBfjoQ4p/Ukk6RdFusi9hVKp+dQ==" algorithmName="SHA-512" password="CC35"/>
  <autoFilter ref="C89:K216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1_02/132112111"/>
    <hyperlink ref="F97" r:id="rId2" display="https://podminky.urs.cz/item/CS_URS_2023_02/162751117"/>
    <hyperlink ref="F100" r:id="rId3" display="https://podminky.urs.cz/item/CS_URS_2023_02/162751119"/>
    <hyperlink ref="F104" r:id="rId4" display="https://podminky.urs.cz/item/CS_URS_2023_02/171201231"/>
    <hyperlink ref="F108" r:id="rId5" display="https://podminky.urs.cz/item/CS_URS_2023_02/175111101"/>
    <hyperlink ref="F114" r:id="rId6" display="https://podminky.urs.cz/item/CS_URS_2023_02/451573111"/>
    <hyperlink ref="F118" r:id="rId7" display="https://podminky.urs.cz/item/CS_URS_2023_02/974031164"/>
    <hyperlink ref="F121" r:id="rId8" display="https://podminky.urs.cz/item/CS_URS_2023_02/997006012"/>
    <hyperlink ref="F123" r:id="rId9" display="https://podminky.urs.cz/item/CS_URS_2023_02/997013501"/>
    <hyperlink ref="F125" r:id="rId10" display="https://podminky.urs.cz/item/CS_URS_2023_02/997013509"/>
    <hyperlink ref="F128" r:id="rId11" display="https://podminky.urs.cz/item/CS_URS_2023_02/997013511"/>
    <hyperlink ref="F130" r:id="rId12" display="https://podminky.urs.cz/item/CS_URS_2023_02/997013863"/>
    <hyperlink ref="F133" r:id="rId13" display="https://podminky.urs.cz/item/CS_URS_2023_02/998011001"/>
    <hyperlink ref="F137" r:id="rId14" display="https://podminky.urs.cz/item/CS_URS_2023_02/721174004"/>
    <hyperlink ref="F140" r:id="rId15" display="https://podminky.urs.cz/item/CS_URS_2023_02/721174005"/>
    <hyperlink ref="F143" r:id="rId16" display="https://podminky.urs.cz/item/CS_URS_2023_02/721174024"/>
    <hyperlink ref="F146" r:id="rId17" display="https://podminky.urs.cz/item/CS_URS_2023_02/721174025"/>
    <hyperlink ref="F149" r:id="rId18" display="https://podminky.urs.cz/item/CS_URS_2023_02/721174043"/>
    <hyperlink ref="F153" r:id="rId19" display="https://podminky.urs.cz/item/CS_URS_2023_02/721174044"/>
    <hyperlink ref="F156" r:id="rId20" display="https://podminky.urs.cz/item/CS_URS_2023_02/721229111"/>
    <hyperlink ref="F163" r:id="rId21" display="https://podminky.urs.cz/item/CS_URS_2023_02/721290111"/>
    <hyperlink ref="F165" r:id="rId22" display="https://podminky.urs.cz/item/CS_URS_2023_02/998721101"/>
    <hyperlink ref="F168" r:id="rId23" display="https://podminky.urs.cz/item/CS_URS_2023_02/722174023"/>
    <hyperlink ref="F172" r:id="rId24" display="https://podminky.urs.cz/item/CS_URS_2023_02/722181211"/>
    <hyperlink ref="F175" r:id="rId25" display="https://podminky.urs.cz/item/CS_URS_2023_02/722181231"/>
    <hyperlink ref="F178" r:id="rId26" display="https://podminky.urs.cz/item/CS_URS_2023_02/722220111"/>
    <hyperlink ref="F182" r:id="rId27" display="https://podminky.urs.cz/item/CS_URS_2023_02/722220121"/>
    <hyperlink ref="F187" r:id="rId28" display="https://podminky.urs.cz/item/CS_URS_2023_02/722290226"/>
    <hyperlink ref="F190" r:id="rId29" display="https://podminky.urs.cz/item/CS_URS_2023_02/722290234"/>
    <hyperlink ref="F193" r:id="rId30" display="https://podminky.urs.cz/item/CS_URS_2023_02/998722101"/>
    <hyperlink ref="F196" r:id="rId31" display="https://podminky.urs.cz/item/CS_URS_2023_02/725119125"/>
    <hyperlink ref="F199" r:id="rId32" display="https://podminky.urs.cz/item/CS_URS_2023_02/725211701"/>
    <hyperlink ref="F202" r:id="rId33" display="https://podminky.urs.cz/item/CS_URS_2023_02/725291712"/>
    <hyperlink ref="F204" r:id="rId34" display="https://podminky.urs.cz/item/CS_URS_2023_02/725291722"/>
    <hyperlink ref="F206" r:id="rId35" display="https://podminky.urs.cz/item/CS_URS_2023_02/725331111"/>
    <hyperlink ref="F211" r:id="rId36" display="https://podminky.urs.cz/item/CS_URS_2023_02/998725101"/>
    <hyperlink ref="F214" r:id="rId37" display="https://podminky.urs.cz/item/CS_URS_2023_02/726111031"/>
    <hyperlink ref="F216" r:id="rId38" display="https://podminky.urs.cz/item/CS_URS_2023_02/998726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91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83</v>
      </c>
    </row>
    <row r="4" s="1" customFormat="1" ht="24.96" customHeight="1">
      <c r="B4" s="18"/>
      <c r="D4" s="128" t="s">
        <v>98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Modernizace odborných učeben v 1.PP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99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1037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4. 7. 2023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27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28</v>
      </c>
      <c r="F15" s="36"/>
      <c r="G15" s="36"/>
      <c r="H15" s="36"/>
      <c r="I15" s="130" t="s">
        <v>29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30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29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32</v>
      </c>
      <c r="E20" s="36"/>
      <c r="F20" s="36"/>
      <c r="G20" s="36"/>
      <c r="H20" s="36"/>
      <c r="I20" s="130" t="s">
        <v>26</v>
      </c>
      <c r="J20" s="134" t="s">
        <v>33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34</v>
      </c>
      <c r="F21" s="36"/>
      <c r="G21" s="36"/>
      <c r="H21" s="36"/>
      <c r="I21" s="130" t="s">
        <v>29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36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37</v>
      </c>
      <c r="F24" s="36"/>
      <c r="G24" s="36"/>
      <c r="H24" s="36"/>
      <c r="I24" s="130" t="s">
        <v>29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38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71.25" customHeight="1">
      <c r="A27" s="136"/>
      <c r="B27" s="137"/>
      <c r="C27" s="136"/>
      <c r="D27" s="136"/>
      <c r="E27" s="138" t="s">
        <v>39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40</v>
      </c>
      <c r="E30" s="36"/>
      <c r="F30" s="36"/>
      <c r="G30" s="36"/>
      <c r="H30" s="36"/>
      <c r="I30" s="36"/>
      <c r="J30" s="142">
        <f>ROUND(J82,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42</v>
      </c>
      <c r="G32" s="36"/>
      <c r="H32" s="36"/>
      <c r="I32" s="143" t="s">
        <v>41</v>
      </c>
      <c r="J32" s="143" t="s">
        <v>43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44</v>
      </c>
      <c r="E33" s="130" t="s">
        <v>45</v>
      </c>
      <c r="F33" s="145">
        <f>ROUND((SUM(BE82:BE126)),  2)</f>
        <v>0</v>
      </c>
      <c r="G33" s="36"/>
      <c r="H33" s="36"/>
      <c r="I33" s="146">
        <v>0.20999999999999999</v>
      </c>
      <c r="J33" s="145">
        <f>ROUND(((SUM(BE82:BE126))*I33),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46</v>
      </c>
      <c r="F34" s="145">
        <f>ROUND((SUM(BF82:BF126)),  2)</f>
        <v>0</v>
      </c>
      <c r="G34" s="36"/>
      <c r="H34" s="36"/>
      <c r="I34" s="146">
        <v>0.14999999999999999</v>
      </c>
      <c r="J34" s="145">
        <f>ROUND(((SUM(BF82:BF126))*I34),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47</v>
      </c>
      <c r="F35" s="145">
        <f>ROUND((SUM(BG82:BG126)),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48</v>
      </c>
      <c r="F36" s="145">
        <f>ROUND((SUM(BH82:BH126)),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49</v>
      </c>
      <c r="F37" s="145">
        <f>ROUND((SUM(BI82:BI126)),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50</v>
      </c>
      <c r="E39" s="149"/>
      <c r="F39" s="149"/>
      <c r="G39" s="150" t="s">
        <v>51</v>
      </c>
      <c r="H39" s="151" t="s">
        <v>52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hidden="1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hidden="1" s="2" customFormat="1" ht="24.96" customHeight="1">
      <c r="A45" s="36"/>
      <c r="B45" s="37"/>
      <c r="C45" s="21" t="s">
        <v>101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hidden="1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hidden="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hidden="1" s="2" customFormat="1" ht="16.5" customHeight="1">
      <c r="A48" s="36"/>
      <c r="B48" s="37"/>
      <c r="C48" s="38"/>
      <c r="D48" s="38"/>
      <c r="E48" s="158" t="str">
        <f>E7</f>
        <v>Modernizace odborných učeben v 1.PP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hidden="1" s="2" customFormat="1" ht="12" customHeight="1">
      <c r="A49" s="36"/>
      <c r="B49" s="37"/>
      <c r="C49" s="30" t="s">
        <v>99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hidden="1" s="2" customFormat="1" ht="16.5" customHeight="1">
      <c r="A50" s="36"/>
      <c r="B50" s="37"/>
      <c r="C50" s="38"/>
      <c r="D50" s="38"/>
      <c r="E50" s="67" t="str">
        <f>E9</f>
        <v>4 - Vytápění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hidden="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hidden="1" s="2" customFormat="1" ht="12" customHeight="1">
      <c r="A52" s="36"/>
      <c r="B52" s="37"/>
      <c r="C52" s="30" t="s">
        <v>21</v>
      </c>
      <c r="D52" s="38"/>
      <c r="E52" s="38"/>
      <c r="F52" s="25" t="str">
        <f>F12</f>
        <v>Škroupova 209/13, Plzeň</v>
      </c>
      <c r="G52" s="38"/>
      <c r="H52" s="38"/>
      <c r="I52" s="30" t="s">
        <v>23</v>
      </c>
      <c r="J52" s="70" t="str">
        <f>IF(J12="","",J12)</f>
        <v>4. 7. 2023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hidden="1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hidden="1" s="2" customFormat="1" ht="25.65" customHeight="1">
      <c r="A54" s="36"/>
      <c r="B54" s="37"/>
      <c r="C54" s="30" t="s">
        <v>25</v>
      </c>
      <c r="D54" s="38"/>
      <c r="E54" s="38"/>
      <c r="F54" s="25" t="str">
        <f>E15</f>
        <v xml:space="preserve">Integrovaná střední škola živnostenská </v>
      </c>
      <c r="G54" s="38"/>
      <c r="H54" s="38"/>
      <c r="I54" s="30" t="s">
        <v>32</v>
      </c>
      <c r="J54" s="34" t="str">
        <f>E21</f>
        <v>Planteam, Na Výsluní 630, Líně - Sulkov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hidden="1" s="2" customFormat="1" ht="15.15" customHeight="1">
      <c r="A55" s="36"/>
      <c r="B55" s="37"/>
      <c r="C55" s="30" t="s">
        <v>30</v>
      </c>
      <c r="D55" s="38"/>
      <c r="E55" s="38"/>
      <c r="F55" s="25" t="str">
        <f>IF(E18="","",E18)</f>
        <v>Vyplň údaj</v>
      </c>
      <c r="G55" s="38"/>
      <c r="H55" s="38"/>
      <c r="I55" s="30" t="s">
        <v>36</v>
      </c>
      <c r="J55" s="34" t="str">
        <f>E24</f>
        <v>Ing. Irena Potužáková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hidden="1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hidden="1" s="2" customFormat="1" ht="29.28" customHeight="1">
      <c r="A57" s="36"/>
      <c r="B57" s="37"/>
      <c r="C57" s="159" t="s">
        <v>102</v>
      </c>
      <c r="D57" s="160"/>
      <c r="E57" s="160"/>
      <c r="F57" s="160"/>
      <c r="G57" s="160"/>
      <c r="H57" s="160"/>
      <c r="I57" s="160"/>
      <c r="J57" s="161" t="s">
        <v>103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hidden="1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hidden="1" s="2" customFormat="1" ht="22.8" customHeight="1">
      <c r="A59" s="36"/>
      <c r="B59" s="37"/>
      <c r="C59" s="162" t="s">
        <v>72</v>
      </c>
      <c r="D59" s="38"/>
      <c r="E59" s="38"/>
      <c r="F59" s="38"/>
      <c r="G59" s="38"/>
      <c r="H59" s="38"/>
      <c r="I59" s="38"/>
      <c r="J59" s="100">
        <f>J82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104</v>
      </c>
    </row>
    <row r="60" hidden="1" s="9" customFormat="1" ht="24.96" customHeight="1">
      <c r="A60" s="9"/>
      <c r="B60" s="163"/>
      <c r="C60" s="164"/>
      <c r="D60" s="165" t="s">
        <v>113</v>
      </c>
      <c r="E60" s="166"/>
      <c r="F60" s="166"/>
      <c r="G60" s="166"/>
      <c r="H60" s="166"/>
      <c r="I60" s="166"/>
      <c r="J60" s="167">
        <f>J83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9"/>
      <c r="C61" s="170"/>
      <c r="D61" s="171" t="s">
        <v>1038</v>
      </c>
      <c r="E61" s="172"/>
      <c r="F61" s="172"/>
      <c r="G61" s="172"/>
      <c r="H61" s="172"/>
      <c r="I61" s="172"/>
      <c r="J61" s="173">
        <f>J84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69"/>
      <c r="C62" s="170"/>
      <c r="D62" s="171" t="s">
        <v>1039</v>
      </c>
      <c r="E62" s="172"/>
      <c r="F62" s="172"/>
      <c r="G62" s="172"/>
      <c r="H62" s="172"/>
      <c r="I62" s="172"/>
      <c r="J62" s="173">
        <f>J105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2" customFormat="1" ht="21.84" customHeight="1">
      <c r="A63" s="36"/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13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hidden="1" s="2" customFormat="1" ht="6.96" customHeight="1">
      <c r="A64" s="36"/>
      <c r="B64" s="57"/>
      <c r="C64" s="58"/>
      <c r="D64" s="58"/>
      <c r="E64" s="58"/>
      <c r="F64" s="58"/>
      <c r="G64" s="58"/>
      <c r="H64" s="58"/>
      <c r="I64" s="58"/>
      <c r="J64" s="58"/>
      <c r="K64" s="58"/>
      <c r="L64" s="13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hidden="1"/>
    <row r="66" hidden="1"/>
    <row r="67" hidden="1"/>
    <row r="68" s="2" customFormat="1" ht="6.96" customHeight="1">
      <c r="A68" s="36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24.96" customHeight="1">
      <c r="A69" s="36"/>
      <c r="B69" s="37"/>
      <c r="C69" s="21" t="s">
        <v>120</v>
      </c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6.96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16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158" t="str">
        <f>E7</f>
        <v>Modernizace odborných učeben v 1.PP</v>
      </c>
      <c r="F72" s="30"/>
      <c r="G72" s="30"/>
      <c r="H72" s="30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99</v>
      </c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67" t="str">
        <f>E9</f>
        <v>4 - Vytápění</v>
      </c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21</v>
      </c>
      <c r="D76" s="38"/>
      <c r="E76" s="38"/>
      <c r="F76" s="25" t="str">
        <f>F12</f>
        <v>Škroupova 209/13, Plzeň</v>
      </c>
      <c r="G76" s="38"/>
      <c r="H76" s="38"/>
      <c r="I76" s="30" t="s">
        <v>23</v>
      </c>
      <c r="J76" s="70" t="str">
        <f>IF(J12="","",J12)</f>
        <v>4. 7. 2023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25.65" customHeight="1">
      <c r="A78" s="36"/>
      <c r="B78" s="37"/>
      <c r="C78" s="30" t="s">
        <v>25</v>
      </c>
      <c r="D78" s="38"/>
      <c r="E78" s="38"/>
      <c r="F78" s="25" t="str">
        <f>E15</f>
        <v xml:space="preserve">Integrovaná střední škola živnostenská </v>
      </c>
      <c r="G78" s="38"/>
      <c r="H78" s="38"/>
      <c r="I78" s="30" t="s">
        <v>32</v>
      </c>
      <c r="J78" s="34" t="str">
        <f>E21</f>
        <v>Planteam, Na Výsluní 630, Líně - Sulkov</v>
      </c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5.15" customHeight="1">
      <c r="A79" s="36"/>
      <c r="B79" s="37"/>
      <c r="C79" s="30" t="s">
        <v>30</v>
      </c>
      <c r="D79" s="38"/>
      <c r="E79" s="38"/>
      <c r="F79" s="25" t="str">
        <f>IF(E18="","",E18)</f>
        <v>Vyplň údaj</v>
      </c>
      <c r="G79" s="38"/>
      <c r="H79" s="38"/>
      <c r="I79" s="30" t="s">
        <v>36</v>
      </c>
      <c r="J79" s="34" t="str">
        <f>E24</f>
        <v>Ing. Irena Potužáková</v>
      </c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0.32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11" customFormat="1" ht="29.28" customHeight="1">
      <c r="A81" s="175"/>
      <c r="B81" s="176"/>
      <c r="C81" s="177" t="s">
        <v>121</v>
      </c>
      <c r="D81" s="178" t="s">
        <v>59</v>
      </c>
      <c r="E81" s="178" t="s">
        <v>55</v>
      </c>
      <c r="F81" s="178" t="s">
        <v>56</v>
      </c>
      <c r="G81" s="178" t="s">
        <v>122</v>
      </c>
      <c r="H81" s="178" t="s">
        <v>123</v>
      </c>
      <c r="I81" s="178" t="s">
        <v>124</v>
      </c>
      <c r="J81" s="178" t="s">
        <v>103</v>
      </c>
      <c r="K81" s="179" t="s">
        <v>125</v>
      </c>
      <c r="L81" s="180"/>
      <c r="M81" s="90" t="s">
        <v>19</v>
      </c>
      <c r="N81" s="91" t="s">
        <v>44</v>
      </c>
      <c r="O81" s="91" t="s">
        <v>126</v>
      </c>
      <c r="P81" s="91" t="s">
        <v>127</v>
      </c>
      <c r="Q81" s="91" t="s">
        <v>128</v>
      </c>
      <c r="R81" s="91" t="s">
        <v>129</v>
      </c>
      <c r="S81" s="91" t="s">
        <v>130</v>
      </c>
      <c r="T81" s="92" t="s">
        <v>131</v>
      </c>
      <c r="U81" s="175"/>
      <c r="V81" s="175"/>
      <c r="W81" s="175"/>
      <c r="X81" s="175"/>
      <c r="Y81" s="175"/>
      <c r="Z81" s="175"/>
      <c r="AA81" s="175"/>
      <c r="AB81" s="175"/>
      <c r="AC81" s="175"/>
      <c r="AD81" s="175"/>
      <c r="AE81" s="175"/>
    </row>
    <row r="82" s="2" customFormat="1" ht="22.8" customHeight="1">
      <c r="A82" s="36"/>
      <c r="B82" s="37"/>
      <c r="C82" s="97" t="s">
        <v>132</v>
      </c>
      <c r="D82" s="38"/>
      <c r="E82" s="38"/>
      <c r="F82" s="38"/>
      <c r="G82" s="38"/>
      <c r="H82" s="38"/>
      <c r="I82" s="38"/>
      <c r="J82" s="181">
        <f>BK82</f>
        <v>0</v>
      </c>
      <c r="K82" s="38"/>
      <c r="L82" s="42"/>
      <c r="M82" s="93"/>
      <c r="N82" s="182"/>
      <c r="O82" s="94"/>
      <c r="P82" s="183">
        <f>P83</f>
        <v>0</v>
      </c>
      <c r="Q82" s="94"/>
      <c r="R82" s="183">
        <f>R83</f>
        <v>0.75126100000000007</v>
      </c>
      <c r="S82" s="94"/>
      <c r="T82" s="184">
        <f>T83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5" t="s">
        <v>73</v>
      </c>
      <c r="AU82" s="15" t="s">
        <v>104</v>
      </c>
      <c r="BK82" s="185">
        <f>BK83</f>
        <v>0</v>
      </c>
    </row>
    <row r="83" s="12" customFormat="1" ht="25.92" customHeight="1">
      <c r="A83" s="12"/>
      <c r="B83" s="186"/>
      <c r="C83" s="187"/>
      <c r="D83" s="188" t="s">
        <v>73</v>
      </c>
      <c r="E83" s="189" t="s">
        <v>353</v>
      </c>
      <c r="F83" s="189" t="s">
        <v>354</v>
      </c>
      <c r="G83" s="187"/>
      <c r="H83" s="187"/>
      <c r="I83" s="190"/>
      <c r="J83" s="191">
        <f>BK83</f>
        <v>0</v>
      </c>
      <c r="K83" s="187"/>
      <c r="L83" s="192"/>
      <c r="M83" s="193"/>
      <c r="N83" s="194"/>
      <c r="O83" s="194"/>
      <c r="P83" s="195">
        <f>P84+P105</f>
        <v>0</v>
      </c>
      <c r="Q83" s="194"/>
      <c r="R83" s="195">
        <f>R84+R105</f>
        <v>0.75126100000000007</v>
      </c>
      <c r="S83" s="194"/>
      <c r="T83" s="196">
        <f>T84+T105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7" t="s">
        <v>83</v>
      </c>
      <c r="AT83" s="198" t="s">
        <v>73</v>
      </c>
      <c r="AU83" s="198" t="s">
        <v>74</v>
      </c>
      <c r="AY83" s="197" t="s">
        <v>135</v>
      </c>
      <c r="BK83" s="199">
        <f>BK84+BK105</f>
        <v>0</v>
      </c>
    </row>
    <row r="84" s="12" customFormat="1" ht="22.8" customHeight="1">
      <c r="A84" s="12"/>
      <c r="B84" s="186"/>
      <c r="C84" s="187"/>
      <c r="D84" s="188" t="s">
        <v>73</v>
      </c>
      <c r="E84" s="200" t="s">
        <v>1040</v>
      </c>
      <c r="F84" s="200" t="s">
        <v>1041</v>
      </c>
      <c r="G84" s="187"/>
      <c r="H84" s="187"/>
      <c r="I84" s="190"/>
      <c r="J84" s="201">
        <f>BK84</f>
        <v>0</v>
      </c>
      <c r="K84" s="187"/>
      <c r="L84" s="192"/>
      <c r="M84" s="193"/>
      <c r="N84" s="194"/>
      <c r="O84" s="194"/>
      <c r="P84" s="195">
        <f>SUM(P85:P104)</f>
        <v>0</v>
      </c>
      <c r="Q84" s="194"/>
      <c r="R84" s="195">
        <f>SUM(R85:R104)</f>
        <v>0.047100000000000003</v>
      </c>
      <c r="S84" s="194"/>
      <c r="T84" s="196">
        <f>SUM(T85:T104)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7" t="s">
        <v>83</v>
      </c>
      <c r="AT84" s="198" t="s">
        <v>73</v>
      </c>
      <c r="AU84" s="198" t="s">
        <v>79</v>
      </c>
      <c r="AY84" s="197" t="s">
        <v>135</v>
      </c>
      <c r="BK84" s="199">
        <f>SUM(BK85:BK104)</f>
        <v>0</v>
      </c>
    </row>
    <row r="85" s="2" customFormat="1" ht="24.15" customHeight="1">
      <c r="A85" s="36"/>
      <c r="B85" s="37"/>
      <c r="C85" s="202" t="s">
        <v>79</v>
      </c>
      <c r="D85" s="202" t="s">
        <v>137</v>
      </c>
      <c r="E85" s="203" t="s">
        <v>1042</v>
      </c>
      <c r="F85" s="204" t="s">
        <v>1043</v>
      </c>
      <c r="G85" s="205" t="s">
        <v>170</v>
      </c>
      <c r="H85" s="206">
        <v>46</v>
      </c>
      <c r="I85" s="207"/>
      <c r="J85" s="208">
        <f>ROUND(I85*H85,2)</f>
        <v>0</v>
      </c>
      <c r="K85" s="204" t="s">
        <v>141</v>
      </c>
      <c r="L85" s="42"/>
      <c r="M85" s="209" t="s">
        <v>19</v>
      </c>
      <c r="N85" s="210" t="s">
        <v>45</v>
      </c>
      <c r="O85" s="82"/>
      <c r="P85" s="211">
        <f>O85*H85</f>
        <v>0</v>
      </c>
      <c r="Q85" s="211">
        <v>0.00046999999999999999</v>
      </c>
      <c r="R85" s="211">
        <f>Q85*H85</f>
        <v>0.02162</v>
      </c>
      <c r="S85" s="211">
        <v>0</v>
      </c>
      <c r="T85" s="212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13" t="s">
        <v>271</v>
      </c>
      <c r="AT85" s="213" t="s">
        <v>137</v>
      </c>
      <c r="AU85" s="213" t="s">
        <v>83</v>
      </c>
      <c r="AY85" s="15" t="s">
        <v>135</v>
      </c>
      <c r="BE85" s="214">
        <f>IF(N85="základní",J85,0)</f>
        <v>0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15" t="s">
        <v>79</v>
      </c>
      <c r="BK85" s="214">
        <f>ROUND(I85*H85,2)</f>
        <v>0</v>
      </c>
      <c r="BL85" s="15" t="s">
        <v>271</v>
      </c>
      <c r="BM85" s="213" t="s">
        <v>1044</v>
      </c>
    </row>
    <row r="86" s="2" customFormat="1">
      <c r="A86" s="36"/>
      <c r="B86" s="37"/>
      <c r="C86" s="38"/>
      <c r="D86" s="215" t="s">
        <v>143</v>
      </c>
      <c r="E86" s="38"/>
      <c r="F86" s="216" t="s">
        <v>1045</v>
      </c>
      <c r="G86" s="38"/>
      <c r="H86" s="38"/>
      <c r="I86" s="217"/>
      <c r="J86" s="38"/>
      <c r="K86" s="38"/>
      <c r="L86" s="42"/>
      <c r="M86" s="218"/>
      <c r="N86" s="219"/>
      <c r="O86" s="82"/>
      <c r="P86" s="82"/>
      <c r="Q86" s="82"/>
      <c r="R86" s="82"/>
      <c r="S86" s="82"/>
      <c r="T86" s="83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5" t="s">
        <v>143</v>
      </c>
      <c r="AU86" s="15" t="s">
        <v>83</v>
      </c>
    </row>
    <row r="87" s="13" customFormat="1">
      <c r="A87" s="13"/>
      <c r="B87" s="220"/>
      <c r="C87" s="221"/>
      <c r="D87" s="222" t="s">
        <v>145</v>
      </c>
      <c r="E87" s="223" t="s">
        <v>19</v>
      </c>
      <c r="F87" s="224" t="s">
        <v>1046</v>
      </c>
      <c r="G87" s="221"/>
      <c r="H87" s="225">
        <v>46</v>
      </c>
      <c r="I87" s="226"/>
      <c r="J87" s="221"/>
      <c r="K87" s="221"/>
      <c r="L87" s="227"/>
      <c r="M87" s="228"/>
      <c r="N87" s="229"/>
      <c r="O87" s="229"/>
      <c r="P87" s="229"/>
      <c r="Q87" s="229"/>
      <c r="R87" s="229"/>
      <c r="S87" s="229"/>
      <c r="T87" s="230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1" t="s">
        <v>145</v>
      </c>
      <c r="AU87" s="231" t="s">
        <v>83</v>
      </c>
      <c r="AV87" s="13" t="s">
        <v>83</v>
      </c>
      <c r="AW87" s="13" t="s">
        <v>35</v>
      </c>
      <c r="AX87" s="13" t="s">
        <v>79</v>
      </c>
      <c r="AY87" s="231" t="s">
        <v>135</v>
      </c>
    </row>
    <row r="88" s="2" customFormat="1" ht="24.15" customHeight="1">
      <c r="A88" s="36"/>
      <c r="B88" s="37"/>
      <c r="C88" s="202" t="s">
        <v>83</v>
      </c>
      <c r="D88" s="202" t="s">
        <v>137</v>
      </c>
      <c r="E88" s="203" t="s">
        <v>1047</v>
      </c>
      <c r="F88" s="204" t="s">
        <v>1048</v>
      </c>
      <c r="G88" s="205" t="s">
        <v>170</v>
      </c>
      <c r="H88" s="206">
        <v>17</v>
      </c>
      <c r="I88" s="207"/>
      <c r="J88" s="208">
        <f>ROUND(I88*H88,2)</f>
        <v>0</v>
      </c>
      <c r="K88" s="204" t="s">
        <v>141</v>
      </c>
      <c r="L88" s="42"/>
      <c r="M88" s="209" t="s">
        <v>19</v>
      </c>
      <c r="N88" s="210" t="s">
        <v>45</v>
      </c>
      <c r="O88" s="82"/>
      <c r="P88" s="211">
        <f>O88*H88</f>
        <v>0</v>
      </c>
      <c r="Q88" s="211">
        <v>0.00058</v>
      </c>
      <c r="R88" s="211">
        <f>Q88*H88</f>
        <v>0.0098600000000000007</v>
      </c>
      <c r="S88" s="211">
        <v>0</v>
      </c>
      <c r="T88" s="212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13" t="s">
        <v>271</v>
      </c>
      <c r="AT88" s="213" t="s">
        <v>137</v>
      </c>
      <c r="AU88" s="213" t="s">
        <v>83</v>
      </c>
      <c r="AY88" s="15" t="s">
        <v>135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5" t="s">
        <v>79</v>
      </c>
      <c r="BK88" s="214">
        <f>ROUND(I88*H88,2)</f>
        <v>0</v>
      </c>
      <c r="BL88" s="15" t="s">
        <v>271</v>
      </c>
      <c r="BM88" s="213" t="s">
        <v>1049</v>
      </c>
    </row>
    <row r="89" s="2" customFormat="1">
      <c r="A89" s="36"/>
      <c r="B89" s="37"/>
      <c r="C89" s="38"/>
      <c r="D89" s="215" t="s">
        <v>143</v>
      </c>
      <c r="E89" s="38"/>
      <c r="F89" s="216" t="s">
        <v>1050</v>
      </c>
      <c r="G89" s="38"/>
      <c r="H89" s="38"/>
      <c r="I89" s="217"/>
      <c r="J89" s="38"/>
      <c r="K89" s="38"/>
      <c r="L89" s="42"/>
      <c r="M89" s="218"/>
      <c r="N89" s="219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143</v>
      </c>
      <c r="AU89" s="15" t="s">
        <v>83</v>
      </c>
    </row>
    <row r="90" s="13" customFormat="1">
      <c r="A90" s="13"/>
      <c r="B90" s="220"/>
      <c r="C90" s="221"/>
      <c r="D90" s="222" t="s">
        <v>145</v>
      </c>
      <c r="E90" s="223" t="s">
        <v>19</v>
      </c>
      <c r="F90" s="224" t="s">
        <v>1051</v>
      </c>
      <c r="G90" s="221"/>
      <c r="H90" s="225">
        <v>17</v>
      </c>
      <c r="I90" s="226"/>
      <c r="J90" s="221"/>
      <c r="K90" s="221"/>
      <c r="L90" s="227"/>
      <c r="M90" s="228"/>
      <c r="N90" s="229"/>
      <c r="O90" s="229"/>
      <c r="P90" s="229"/>
      <c r="Q90" s="229"/>
      <c r="R90" s="229"/>
      <c r="S90" s="229"/>
      <c r="T90" s="230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1" t="s">
        <v>145</v>
      </c>
      <c r="AU90" s="231" t="s">
        <v>83</v>
      </c>
      <c r="AV90" s="13" t="s">
        <v>83</v>
      </c>
      <c r="AW90" s="13" t="s">
        <v>35</v>
      </c>
      <c r="AX90" s="13" t="s">
        <v>79</v>
      </c>
      <c r="AY90" s="231" t="s">
        <v>135</v>
      </c>
    </row>
    <row r="91" s="2" customFormat="1" ht="24.15" customHeight="1">
      <c r="A91" s="36"/>
      <c r="B91" s="37"/>
      <c r="C91" s="202" t="s">
        <v>86</v>
      </c>
      <c r="D91" s="202" t="s">
        <v>137</v>
      </c>
      <c r="E91" s="203" t="s">
        <v>1052</v>
      </c>
      <c r="F91" s="204" t="s">
        <v>1053</v>
      </c>
      <c r="G91" s="205" t="s">
        <v>170</v>
      </c>
      <c r="H91" s="206">
        <v>2</v>
      </c>
      <c r="I91" s="207"/>
      <c r="J91" s="208">
        <f>ROUND(I91*H91,2)</f>
        <v>0</v>
      </c>
      <c r="K91" s="204" t="s">
        <v>141</v>
      </c>
      <c r="L91" s="42"/>
      <c r="M91" s="209" t="s">
        <v>19</v>
      </c>
      <c r="N91" s="210" t="s">
        <v>45</v>
      </c>
      <c r="O91" s="82"/>
      <c r="P91" s="211">
        <f>O91*H91</f>
        <v>0</v>
      </c>
      <c r="Q91" s="211">
        <v>0.0012700000000000001</v>
      </c>
      <c r="R91" s="211">
        <f>Q91*H91</f>
        <v>0.0025400000000000002</v>
      </c>
      <c r="S91" s="211">
        <v>0</v>
      </c>
      <c r="T91" s="212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13" t="s">
        <v>271</v>
      </c>
      <c r="AT91" s="213" t="s">
        <v>137</v>
      </c>
      <c r="AU91" s="213" t="s">
        <v>83</v>
      </c>
      <c r="AY91" s="15" t="s">
        <v>135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5" t="s">
        <v>79</v>
      </c>
      <c r="BK91" s="214">
        <f>ROUND(I91*H91,2)</f>
        <v>0</v>
      </c>
      <c r="BL91" s="15" t="s">
        <v>271</v>
      </c>
      <c r="BM91" s="213" t="s">
        <v>1054</v>
      </c>
    </row>
    <row r="92" s="2" customFormat="1">
      <c r="A92" s="36"/>
      <c r="B92" s="37"/>
      <c r="C92" s="38"/>
      <c r="D92" s="215" t="s">
        <v>143</v>
      </c>
      <c r="E92" s="38"/>
      <c r="F92" s="216" t="s">
        <v>1055</v>
      </c>
      <c r="G92" s="38"/>
      <c r="H92" s="38"/>
      <c r="I92" s="217"/>
      <c r="J92" s="38"/>
      <c r="K92" s="38"/>
      <c r="L92" s="42"/>
      <c r="M92" s="218"/>
      <c r="N92" s="219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143</v>
      </c>
      <c r="AU92" s="15" t="s">
        <v>83</v>
      </c>
    </row>
    <row r="93" s="13" customFormat="1">
      <c r="A93" s="13"/>
      <c r="B93" s="220"/>
      <c r="C93" s="221"/>
      <c r="D93" s="222" t="s">
        <v>145</v>
      </c>
      <c r="E93" s="223" t="s">
        <v>19</v>
      </c>
      <c r="F93" s="224" t="s">
        <v>1056</v>
      </c>
      <c r="G93" s="221"/>
      <c r="H93" s="225">
        <v>2</v>
      </c>
      <c r="I93" s="226"/>
      <c r="J93" s="221"/>
      <c r="K93" s="221"/>
      <c r="L93" s="227"/>
      <c r="M93" s="228"/>
      <c r="N93" s="229"/>
      <c r="O93" s="229"/>
      <c r="P93" s="229"/>
      <c r="Q93" s="229"/>
      <c r="R93" s="229"/>
      <c r="S93" s="229"/>
      <c r="T93" s="230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1" t="s">
        <v>145</v>
      </c>
      <c r="AU93" s="231" t="s">
        <v>83</v>
      </c>
      <c r="AV93" s="13" t="s">
        <v>83</v>
      </c>
      <c r="AW93" s="13" t="s">
        <v>35</v>
      </c>
      <c r="AX93" s="13" t="s">
        <v>79</v>
      </c>
      <c r="AY93" s="231" t="s">
        <v>135</v>
      </c>
    </row>
    <row r="94" s="2" customFormat="1" ht="24.15" customHeight="1">
      <c r="A94" s="36"/>
      <c r="B94" s="37"/>
      <c r="C94" s="202" t="s">
        <v>89</v>
      </c>
      <c r="D94" s="202" t="s">
        <v>137</v>
      </c>
      <c r="E94" s="203" t="s">
        <v>1057</v>
      </c>
      <c r="F94" s="204" t="s">
        <v>1058</v>
      </c>
      <c r="G94" s="205" t="s">
        <v>170</v>
      </c>
      <c r="H94" s="206">
        <v>65</v>
      </c>
      <c r="I94" s="207"/>
      <c r="J94" s="208">
        <f>ROUND(I94*H94,2)</f>
        <v>0</v>
      </c>
      <c r="K94" s="204" t="s">
        <v>141</v>
      </c>
      <c r="L94" s="42"/>
      <c r="M94" s="209" t="s">
        <v>19</v>
      </c>
      <c r="N94" s="210" t="s">
        <v>45</v>
      </c>
      <c r="O94" s="82"/>
      <c r="P94" s="211">
        <f>O94*H94</f>
        <v>0</v>
      </c>
      <c r="Q94" s="211">
        <v>0</v>
      </c>
      <c r="R94" s="211">
        <f>Q94*H94</f>
        <v>0</v>
      </c>
      <c r="S94" s="211">
        <v>0</v>
      </c>
      <c r="T94" s="212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13" t="s">
        <v>271</v>
      </c>
      <c r="AT94" s="213" t="s">
        <v>137</v>
      </c>
      <c r="AU94" s="213" t="s">
        <v>83</v>
      </c>
      <c r="AY94" s="15" t="s">
        <v>135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5" t="s">
        <v>79</v>
      </c>
      <c r="BK94" s="214">
        <f>ROUND(I94*H94,2)</f>
        <v>0</v>
      </c>
      <c r="BL94" s="15" t="s">
        <v>271</v>
      </c>
      <c r="BM94" s="213" t="s">
        <v>1059</v>
      </c>
    </row>
    <row r="95" s="2" customFormat="1">
      <c r="A95" s="36"/>
      <c r="B95" s="37"/>
      <c r="C95" s="38"/>
      <c r="D95" s="215" t="s">
        <v>143</v>
      </c>
      <c r="E95" s="38"/>
      <c r="F95" s="216" t="s">
        <v>1060</v>
      </c>
      <c r="G95" s="38"/>
      <c r="H95" s="38"/>
      <c r="I95" s="217"/>
      <c r="J95" s="38"/>
      <c r="K95" s="38"/>
      <c r="L95" s="42"/>
      <c r="M95" s="218"/>
      <c r="N95" s="219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143</v>
      </c>
      <c r="AU95" s="15" t="s">
        <v>83</v>
      </c>
    </row>
    <row r="96" s="2" customFormat="1" ht="55.5" customHeight="1">
      <c r="A96" s="36"/>
      <c r="B96" s="37"/>
      <c r="C96" s="202" t="s">
        <v>92</v>
      </c>
      <c r="D96" s="202" t="s">
        <v>137</v>
      </c>
      <c r="E96" s="203" t="s">
        <v>1061</v>
      </c>
      <c r="F96" s="204" t="s">
        <v>1062</v>
      </c>
      <c r="G96" s="205" t="s">
        <v>170</v>
      </c>
      <c r="H96" s="206">
        <v>63</v>
      </c>
      <c r="I96" s="207"/>
      <c r="J96" s="208">
        <f>ROUND(I96*H96,2)</f>
        <v>0</v>
      </c>
      <c r="K96" s="204" t="s">
        <v>141</v>
      </c>
      <c r="L96" s="42"/>
      <c r="M96" s="209" t="s">
        <v>19</v>
      </c>
      <c r="N96" s="210" t="s">
        <v>45</v>
      </c>
      <c r="O96" s="82"/>
      <c r="P96" s="211">
        <f>O96*H96</f>
        <v>0</v>
      </c>
      <c r="Q96" s="211">
        <v>0.00020000000000000001</v>
      </c>
      <c r="R96" s="211">
        <f>Q96*H96</f>
        <v>0.0126</v>
      </c>
      <c r="S96" s="211">
        <v>0</v>
      </c>
      <c r="T96" s="212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13" t="s">
        <v>271</v>
      </c>
      <c r="AT96" s="213" t="s">
        <v>137</v>
      </c>
      <c r="AU96" s="213" t="s">
        <v>83</v>
      </c>
      <c r="AY96" s="15" t="s">
        <v>135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5" t="s">
        <v>79</v>
      </c>
      <c r="BK96" s="214">
        <f>ROUND(I96*H96,2)</f>
        <v>0</v>
      </c>
      <c r="BL96" s="15" t="s">
        <v>271</v>
      </c>
      <c r="BM96" s="213" t="s">
        <v>1063</v>
      </c>
    </row>
    <row r="97" s="2" customFormat="1">
      <c r="A97" s="36"/>
      <c r="B97" s="37"/>
      <c r="C97" s="38"/>
      <c r="D97" s="215" t="s">
        <v>143</v>
      </c>
      <c r="E97" s="38"/>
      <c r="F97" s="216" t="s">
        <v>1064</v>
      </c>
      <c r="G97" s="38"/>
      <c r="H97" s="38"/>
      <c r="I97" s="217"/>
      <c r="J97" s="38"/>
      <c r="K97" s="38"/>
      <c r="L97" s="42"/>
      <c r="M97" s="218"/>
      <c r="N97" s="219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143</v>
      </c>
      <c r="AU97" s="15" t="s">
        <v>83</v>
      </c>
    </row>
    <row r="98" s="13" customFormat="1">
      <c r="A98" s="13"/>
      <c r="B98" s="220"/>
      <c r="C98" s="221"/>
      <c r="D98" s="222" t="s">
        <v>145</v>
      </c>
      <c r="E98" s="223" t="s">
        <v>19</v>
      </c>
      <c r="F98" s="224" t="s">
        <v>1065</v>
      </c>
      <c r="G98" s="221"/>
      <c r="H98" s="225">
        <v>46</v>
      </c>
      <c r="I98" s="226"/>
      <c r="J98" s="221"/>
      <c r="K98" s="221"/>
      <c r="L98" s="227"/>
      <c r="M98" s="228"/>
      <c r="N98" s="229"/>
      <c r="O98" s="229"/>
      <c r="P98" s="229"/>
      <c r="Q98" s="229"/>
      <c r="R98" s="229"/>
      <c r="S98" s="229"/>
      <c r="T98" s="23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1" t="s">
        <v>145</v>
      </c>
      <c r="AU98" s="231" t="s">
        <v>83</v>
      </c>
      <c r="AV98" s="13" t="s">
        <v>83</v>
      </c>
      <c r="AW98" s="13" t="s">
        <v>35</v>
      </c>
      <c r="AX98" s="13" t="s">
        <v>74</v>
      </c>
      <c r="AY98" s="231" t="s">
        <v>135</v>
      </c>
    </row>
    <row r="99" s="13" customFormat="1">
      <c r="A99" s="13"/>
      <c r="B99" s="220"/>
      <c r="C99" s="221"/>
      <c r="D99" s="222" t="s">
        <v>145</v>
      </c>
      <c r="E99" s="223" t="s">
        <v>19</v>
      </c>
      <c r="F99" s="224" t="s">
        <v>1066</v>
      </c>
      <c r="G99" s="221"/>
      <c r="H99" s="225">
        <v>17</v>
      </c>
      <c r="I99" s="226"/>
      <c r="J99" s="221"/>
      <c r="K99" s="221"/>
      <c r="L99" s="227"/>
      <c r="M99" s="228"/>
      <c r="N99" s="229"/>
      <c r="O99" s="229"/>
      <c r="P99" s="229"/>
      <c r="Q99" s="229"/>
      <c r="R99" s="229"/>
      <c r="S99" s="229"/>
      <c r="T99" s="23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1" t="s">
        <v>145</v>
      </c>
      <c r="AU99" s="231" t="s">
        <v>83</v>
      </c>
      <c r="AV99" s="13" t="s">
        <v>83</v>
      </c>
      <c r="AW99" s="13" t="s">
        <v>35</v>
      </c>
      <c r="AX99" s="13" t="s">
        <v>74</v>
      </c>
      <c r="AY99" s="231" t="s">
        <v>135</v>
      </c>
    </row>
    <row r="100" s="2" customFormat="1" ht="55.5" customHeight="1">
      <c r="A100" s="36"/>
      <c r="B100" s="37"/>
      <c r="C100" s="202" t="s">
        <v>95</v>
      </c>
      <c r="D100" s="202" t="s">
        <v>137</v>
      </c>
      <c r="E100" s="203" t="s">
        <v>1067</v>
      </c>
      <c r="F100" s="204" t="s">
        <v>1068</v>
      </c>
      <c r="G100" s="205" t="s">
        <v>170</v>
      </c>
      <c r="H100" s="206">
        <v>2</v>
      </c>
      <c r="I100" s="207"/>
      <c r="J100" s="208">
        <f>ROUND(I100*H100,2)</f>
        <v>0</v>
      </c>
      <c r="K100" s="204" t="s">
        <v>141</v>
      </c>
      <c r="L100" s="42"/>
      <c r="M100" s="209" t="s">
        <v>19</v>
      </c>
      <c r="N100" s="210" t="s">
        <v>45</v>
      </c>
      <c r="O100" s="82"/>
      <c r="P100" s="211">
        <f>O100*H100</f>
        <v>0</v>
      </c>
      <c r="Q100" s="211">
        <v>0.00024000000000000001</v>
      </c>
      <c r="R100" s="211">
        <f>Q100*H100</f>
        <v>0.00048000000000000001</v>
      </c>
      <c r="S100" s="211">
        <v>0</v>
      </c>
      <c r="T100" s="212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13" t="s">
        <v>271</v>
      </c>
      <c r="AT100" s="213" t="s">
        <v>137</v>
      </c>
      <c r="AU100" s="213" t="s">
        <v>83</v>
      </c>
      <c r="AY100" s="15" t="s">
        <v>135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5" t="s">
        <v>79</v>
      </c>
      <c r="BK100" s="214">
        <f>ROUND(I100*H100,2)</f>
        <v>0</v>
      </c>
      <c r="BL100" s="15" t="s">
        <v>271</v>
      </c>
      <c r="BM100" s="213" t="s">
        <v>1069</v>
      </c>
    </row>
    <row r="101" s="2" customFormat="1">
      <c r="A101" s="36"/>
      <c r="B101" s="37"/>
      <c r="C101" s="38"/>
      <c r="D101" s="215" t="s">
        <v>143</v>
      </c>
      <c r="E101" s="38"/>
      <c r="F101" s="216" t="s">
        <v>1070</v>
      </c>
      <c r="G101" s="38"/>
      <c r="H101" s="38"/>
      <c r="I101" s="217"/>
      <c r="J101" s="38"/>
      <c r="K101" s="38"/>
      <c r="L101" s="42"/>
      <c r="M101" s="218"/>
      <c r="N101" s="219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143</v>
      </c>
      <c r="AU101" s="15" t="s">
        <v>83</v>
      </c>
    </row>
    <row r="102" s="13" customFormat="1">
      <c r="A102" s="13"/>
      <c r="B102" s="220"/>
      <c r="C102" s="221"/>
      <c r="D102" s="222" t="s">
        <v>145</v>
      </c>
      <c r="E102" s="223" t="s">
        <v>19</v>
      </c>
      <c r="F102" s="224" t="s">
        <v>1071</v>
      </c>
      <c r="G102" s="221"/>
      <c r="H102" s="225">
        <v>2</v>
      </c>
      <c r="I102" s="226"/>
      <c r="J102" s="221"/>
      <c r="K102" s="221"/>
      <c r="L102" s="227"/>
      <c r="M102" s="228"/>
      <c r="N102" s="229"/>
      <c r="O102" s="229"/>
      <c r="P102" s="229"/>
      <c r="Q102" s="229"/>
      <c r="R102" s="229"/>
      <c r="S102" s="229"/>
      <c r="T102" s="230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1" t="s">
        <v>145</v>
      </c>
      <c r="AU102" s="231" t="s">
        <v>83</v>
      </c>
      <c r="AV102" s="13" t="s">
        <v>83</v>
      </c>
      <c r="AW102" s="13" t="s">
        <v>35</v>
      </c>
      <c r="AX102" s="13" t="s">
        <v>79</v>
      </c>
      <c r="AY102" s="231" t="s">
        <v>135</v>
      </c>
    </row>
    <row r="103" s="2" customFormat="1" ht="44.25" customHeight="1">
      <c r="A103" s="36"/>
      <c r="B103" s="37"/>
      <c r="C103" s="202" t="s">
        <v>197</v>
      </c>
      <c r="D103" s="202" t="s">
        <v>137</v>
      </c>
      <c r="E103" s="203" t="s">
        <v>1072</v>
      </c>
      <c r="F103" s="204" t="s">
        <v>1073</v>
      </c>
      <c r="G103" s="205" t="s">
        <v>284</v>
      </c>
      <c r="H103" s="206">
        <v>0.047</v>
      </c>
      <c r="I103" s="207"/>
      <c r="J103" s="208">
        <f>ROUND(I103*H103,2)</f>
        <v>0</v>
      </c>
      <c r="K103" s="204" t="s">
        <v>141</v>
      </c>
      <c r="L103" s="42"/>
      <c r="M103" s="209" t="s">
        <v>19</v>
      </c>
      <c r="N103" s="210" t="s">
        <v>45</v>
      </c>
      <c r="O103" s="82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13" t="s">
        <v>271</v>
      </c>
      <c r="AT103" s="213" t="s">
        <v>137</v>
      </c>
      <c r="AU103" s="213" t="s">
        <v>83</v>
      </c>
      <c r="AY103" s="15" t="s">
        <v>135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5" t="s">
        <v>79</v>
      </c>
      <c r="BK103" s="214">
        <f>ROUND(I103*H103,2)</f>
        <v>0</v>
      </c>
      <c r="BL103" s="15" t="s">
        <v>271</v>
      </c>
      <c r="BM103" s="213" t="s">
        <v>1074</v>
      </c>
    </row>
    <row r="104" s="2" customFormat="1">
      <c r="A104" s="36"/>
      <c r="B104" s="37"/>
      <c r="C104" s="38"/>
      <c r="D104" s="215" t="s">
        <v>143</v>
      </c>
      <c r="E104" s="38"/>
      <c r="F104" s="216" t="s">
        <v>1075</v>
      </c>
      <c r="G104" s="38"/>
      <c r="H104" s="38"/>
      <c r="I104" s="217"/>
      <c r="J104" s="38"/>
      <c r="K104" s="38"/>
      <c r="L104" s="42"/>
      <c r="M104" s="218"/>
      <c r="N104" s="219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143</v>
      </c>
      <c r="AU104" s="15" t="s">
        <v>83</v>
      </c>
    </row>
    <row r="105" s="12" customFormat="1" ht="22.8" customHeight="1">
      <c r="A105" s="12"/>
      <c r="B105" s="186"/>
      <c r="C105" s="187"/>
      <c r="D105" s="188" t="s">
        <v>73</v>
      </c>
      <c r="E105" s="200" t="s">
        <v>1076</v>
      </c>
      <c r="F105" s="200" t="s">
        <v>1077</v>
      </c>
      <c r="G105" s="187"/>
      <c r="H105" s="187"/>
      <c r="I105" s="190"/>
      <c r="J105" s="201">
        <f>BK105</f>
        <v>0</v>
      </c>
      <c r="K105" s="187"/>
      <c r="L105" s="192"/>
      <c r="M105" s="193"/>
      <c r="N105" s="194"/>
      <c r="O105" s="194"/>
      <c r="P105" s="195">
        <f>SUM(P106:P126)</f>
        <v>0</v>
      </c>
      <c r="Q105" s="194"/>
      <c r="R105" s="195">
        <f>SUM(R106:R126)</f>
        <v>0.70416100000000004</v>
      </c>
      <c r="S105" s="194"/>
      <c r="T105" s="196">
        <f>SUM(T106:T126)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197" t="s">
        <v>83</v>
      </c>
      <c r="AT105" s="198" t="s">
        <v>73</v>
      </c>
      <c r="AU105" s="198" t="s">
        <v>79</v>
      </c>
      <c r="AY105" s="197" t="s">
        <v>135</v>
      </c>
      <c r="BK105" s="199">
        <f>SUM(BK106:BK126)</f>
        <v>0</v>
      </c>
    </row>
    <row r="106" s="2" customFormat="1" ht="16.5" customHeight="1">
      <c r="A106" s="36"/>
      <c r="B106" s="37"/>
      <c r="C106" s="202" t="s">
        <v>182</v>
      </c>
      <c r="D106" s="202" t="s">
        <v>137</v>
      </c>
      <c r="E106" s="203" t="s">
        <v>1078</v>
      </c>
      <c r="F106" s="204" t="s">
        <v>1079</v>
      </c>
      <c r="G106" s="205" t="s">
        <v>1080</v>
      </c>
      <c r="H106" s="206">
        <v>1</v>
      </c>
      <c r="I106" s="207"/>
      <c r="J106" s="208">
        <f>ROUND(I106*H106,2)</f>
        <v>0</v>
      </c>
      <c r="K106" s="204" t="s">
        <v>19</v>
      </c>
      <c r="L106" s="42"/>
      <c r="M106" s="209" t="s">
        <v>19</v>
      </c>
      <c r="N106" s="210" t="s">
        <v>45</v>
      </c>
      <c r="O106" s="82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2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13" t="s">
        <v>271</v>
      </c>
      <c r="AT106" s="213" t="s">
        <v>137</v>
      </c>
      <c r="AU106" s="213" t="s">
        <v>83</v>
      </c>
      <c r="AY106" s="15" t="s">
        <v>135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5" t="s">
        <v>79</v>
      </c>
      <c r="BK106" s="214">
        <f>ROUND(I106*H106,2)</f>
        <v>0</v>
      </c>
      <c r="BL106" s="15" t="s">
        <v>271</v>
      </c>
      <c r="BM106" s="213" t="s">
        <v>1081</v>
      </c>
    </row>
    <row r="107" s="2" customFormat="1" ht="49.05" customHeight="1">
      <c r="A107" s="36"/>
      <c r="B107" s="37"/>
      <c r="C107" s="202" t="s">
        <v>190</v>
      </c>
      <c r="D107" s="202" t="s">
        <v>137</v>
      </c>
      <c r="E107" s="203" t="s">
        <v>1082</v>
      </c>
      <c r="F107" s="204" t="s">
        <v>1083</v>
      </c>
      <c r="G107" s="205" t="s">
        <v>186</v>
      </c>
      <c r="H107" s="206">
        <v>1</v>
      </c>
      <c r="I107" s="207"/>
      <c r="J107" s="208">
        <f>ROUND(I107*H107,2)</f>
        <v>0</v>
      </c>
      <c r="K107" s="204" t="s">
        <v>141</v>
      </c>
      <c r="L107" s="42"/>
      <c r="M107" s="209" t="s">
        <v>19</v>
      </c>
      <c r="N107" s="210" t="s">
        <v>45</v>
      </c>
      <c r="O107" s="82"/>
      <c r="P107" s="211">
        <f>O107*H107</f>
        <v>0</v>
      </c>
      <c r="Q107" s="211">
        <v>0.018499999999999999</v>
      </c>
      <c r="R107" s="211">
        <f>Q107*H107</f>
        <v>0.018499999999999999</v>
      </c>
      <c r="S107" s="211">
        <v>0</v>
      </c>
      <c r="T107" s="212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13" t="s">
        <v>271</v>
      </c>
      <c r="AT107" s="213" t="s">
        <v>137</v>
      </c>
      <c r="AU107" s="213" t="s">
        <v>83</v>
      </c>
      <c r="AY107" s="15" t="s">
        <v>135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5" t="s">
        <v>79</v>
      </c>
      <c r="BK107" s="214">
        <f>ROUND(I107*H107,2)</f>
        <v>0</v>
      </c>
      <c r="BL107" s="15" t="s">
        <v>271</v>
      </c>
      <c r="BM107" s="213" t="s">
        <v>1084</v>
      </c>
    </row>
    <row r="108" s="2" customFormat="1">
      <c r="A108" s="36"/>
      <c r="B108" s="37"/>
      <c r="C108" s="38"/>
      <c r="D108" s="215" t="s">
        <v>143</v>
      </c>
      <c r="E108" s="38"/>
      <c r="F108" s="216" t="s">
        <v>1085</v>
      </c>
      <c r="G108" s="38"/>
      <c r="H108" s="38"/>
      <c r="I108" s="217"/>
      <c r="J108" s="38"/>
      <c r="K108" s="38"/>
      <c r="L108" s="42"/>
      <c r="M108" s="218"/>
      <c r="N108" s="219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143</v>
      </c>
      <c r="AU108" s="15" t="s">
        <v>83</v>
      </c>
    </row>
    <row r="109" s="2" customFormat="1" ht="49.05" customHeight="1">
      <c r="A109" s="36"/>
      <c r="B109" s="37"/>
      <c r="C109" s="202" t="s">
        <v>221</v>
      </c>
      <c r="D109" s="202" t="s">
        <v>137</v>
      </c>
      <c r="E109" s="203" t="s">
        <v>1086</v>
      </c>
      <c r="F109" s="204" t="s">
        <v>1087</v>
      </c>
      <c r="G109" s="205" t="s">
        <v>186</v>
      </c>
      <c r="H109" s="206">
        <v>1</v>
      </c>
      <c r="I109" s="207"/>
      <c r="J109" s="208">
        <f>ROUND(I109*H109,2)</f>
        <v>0</v>
      </c>
      <c r="K109" s="204" t="s">
        <v>141</v>
      </c>
      <c r="L109" s="42"/>
      <c r="M109" s="209" t="s">
        <v>19</v>
      </c>
      <c r="N109" s="210" t="s">
        <v>45</v>
      </c>
      <c r="O109" s="82"/>
      <c r="P109" s="211">
        <f>O109*H109</f>
        <v>0</v>
      </c>
      <c r="Q109" s="211">
        <v>0.021760000000000002</v>
      </c>
      <c r="R109" s="211">
        <f>Q109*H109</f>
        <v>0.021760000000000002</v>
      </c>
      <c r="S109" s="211">
        <v>0</v>
      </c>
      <c r="T109" s="212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13" t="s">
        <v>271</v>
      </c>
      <c r="AT109" s="213" t="s">
        <v>137</v>
      </c>
      <c r="AU109" s="213" t="s">
        <v>83</v>
      </c>
      <c r="AY109" s="15" t="s">
        <v>135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5" t="s">
        <v>79</v>
      </c>
      <c r="BK109" s="214">
        <f>ROUND(I109*H109,2)</f>
        <v>0</v>
      </c>
      <c r="BL109" s="15" t="s">
        <v>271</v>
      </c>
      <c r="BM109" s="213" t="s">
        <v>1088</v>
      </c>
    </row>
    <row r="110" s="2" customFormat="1">
      <c r="A110" s="36"/>
      <c r="B110" s="37"/>
      <c r="C110" s="38"/>
      <c r="D110" s="215" t="s">
        <v>143</v>
      </c>
      <c r="E110" s="38"/>
      <c r="F110" s="216" t="s">
        <v>1089</v>
      </c>
      <c r="G110" s="38"/>
      <c r="H110" s="38"/>
      <c r="I110" s="217"/>
      <c r="J110" s="38"/>
      <c r="K110" s="38"/>
      <c r="L110" s="42"/>
      <c r="M110" s="218"/>
      <c r="N110" s="219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143</v>
      </c>
      <c r="AU110" s="15" t="s">
        <v>83</v>
      </c>
    </row>
    <row r="111" s="2" customFormat="1" ht="49.05" customHeight="1">
      <c r="A111" s="36"/>
      <c r="B111" s="37"/>
      <c r="C111" s="202" t="s">
        <v>229</v>
      </c>
      <c r="D111" s="202" t="s">
        <v>137</v>
      </c>
      <c r="E111" s="203" t="s">
        <v>1090</v>
      </c>
      <c r="F111" s="204" t="s">
        <v>1091</v>
      </c>
      <c r="G111" s="205" t="s">
        <v>186</v>
      </c>
      <c r="H111" s="206">
        <v>5</v>
      </c>
      <c r="I111" s="207"/>
      <c r="J111" s="208">
        <f>ROUND(I111*H111,2)</f>
        <v>0</v>
      </c>
      <c r="K111" s="204" t="s">
        <v>141</v>
      </c>
      <c r="L111" s="42"/>
      <c r="M111" s="209" t="s">
        <v>19</v>
      </c>
      <c r="N111" s="210" t="s">
        <v>45</v>
      </c>
      <c r="O111" s="82"/>
      <c r="P111" s="211">
        <f>O111*H111</f>
        <v>0</v>
      </c>
      <c r="Q111" s="211">
        <v>0.02828</v>
      </c>
      <c r="R111" s="211">
        <f>Q111*H111</f>
        <v>0.1414</v>
      </c>
      <c r="S111" s="211">
        <v>0</v>
      </c>
      <c r="T111" s="212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13" t="s">
        <v>271</v>
      </c>
      <c r="AT111" s="213" t="s">
        <v>137</v>
      </c>
      <c r="AU111" s="213" t="s">
        <v>83</v>
      </c>
      <c r="AY111" s="15" t="s">
        <v>135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5" t="s">
        <v>79</v>
      </c>
      <c r="BK111" s="214">
        <f>ROUND(I111*H111,2)</f>
        <v>0</v>
      </c>
      <c r="BL111" s="15" t="s">
        <v>271</v>
      </c>
      <c r="BM111" s="213" t="s">
        <v>1092</v>
      </c>
    </row>
    <row r="112" s="2" customFormat="1">
      <c r="A112" s="36"/>
      <c r="B112" s="37"/>
      <c r="C112" s="38"/>
      <c r="D112" s="215" t="s">
        <v>143</v>
      </c>
      <c r="E112" s="38"/>
      <c r="F112" s="216" t="s">
        <v>1093</v>
      </c>
      <c r="G112" s="38"/>
      <c r="H112" s="38"/>
      <c r="I112" s="217"/>
      <c r="J112" s="38"/>
      <c r="K112" s="38"/>
      <c r="L112" s="42"/>
      <c r="M112" s="218"/>
      <c r="N112" s="219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143</v>
      </c>
      <c r="AU112" s="15" t="s">
        <v>83</v>
      </c>
    </row>
    <row r="113" s="2" customFormat="1" ht="49.05" customHeight="1">
      <c r="A113" s="36"/>
      <c r="B113" s="37"/>
      <c r="C113" s="202" t="s">
        <v>239</v>
      </c>
      <c r="D113" s="202" t="s">
        <v>137</v>
      </c>
      <c r="E113" s="203" t="s">
        <v>1094</v>
      </c>
      <c r="F113" s="204" t="s">
        <v>1095</v>
      </c>
      <c r="G113" s="205" t="s">
        <v>186</v>
      </c>
      <c r="H113" s="206">
        <v>3</v>
      </c>
      <c r="I113" s="207"/>
      <c r="J113" s="208">
        <f>ROUND(I113*H113,2)</f>
        <v>0</v>
      </c>
      <c r="K113" s="204" t="s">
        <v>141</v>
      </c>
      <c r="L113" s="42"/>
      <c r="M113" s="209" t="s">
        <v>19</v>
      </c>
      <c r="N113" s="210" t="s">
        <v>45</v>
      </c>
      <c r="O113" s="82"/>
      <c r="P113" s="211">
        <f>O113*H113</f>
        <v>0</v>
      </c>
      <c r="Q113" s="211">
        <v>0.041320000000000003</v>
      </c>
      <c r="R113" s="211">
        <f>Q113*H113</f>
        <v>0.12396000000000002</v>
      </c>
      <c r="S113" s="211">
        <v>0</v>
      </c>
      <c r="T113" s="212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13" t="s">
        <v>271</v>
      </c>
      <c r="AT113" s="213" t="s">
        <v>137</v>
      </c>
      <c r="AU113" s="213" t="s">
        <v>83</v>
      </c>
      <c r="AY113" s="15" t="s">
        <v>135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5" t="s">
        <v>79</v>
      </c>
      <c r="BK113" s="214">
        <f>ROUND(I113*H113,2)</f>
        <v>0</v>
      </c>
      <c r="BL113" s="15" t="s">
        <v>271</v>
      </c>
      <c r="BM113" s="213" t="s">
        <v>1096</v>
      </c>
    </row>
    <row r="114" s="2" customFormat="1">
      <c r="A114" s="36"/>
      <c r="B114" s="37"/>
      <c r="C114" s="38"/>
      <c r="D114" s="215" t="s">
        <v>143</v>
      </c>
      <c r="E114" s="38"/>
      <c r="F114" s="216" t="s">
        <v>1097</v>
      </c>
      <c r="G114" s="38"/>
      <c r="H114" s="38"/>
      <c r="I114" s="217"/>
      <c r="J114" s="38"/>
      <c r="K114" s="38"/>
      <c r="L114" s="42"/>
      <c r="M114" s="218"/>
      <c r="N114" s="219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143</v>
      </c>
      <c r="AU114" s="15" t="s">
        <v>83</v>
      </c>
    </row>
    <row r="115" s="13" customFormat="1">
      <c r="A115" s="13"/>
      <c r="B115" s="220"/>
      <c r="C115" s="221"/>
      <c r="D115" s="222" t="s">
        <v>145</v>
      </c>
      <c r="E115" s="223" t="s">
        <v>19</v>
      </c>
      <c r="F115" s="224" t="s">
        <v>86</v>
      </c>
      <c r="G115" s="221"/>
      <c r="H115" s="225">
        <v>3</v>
      </c>
      <c r="I115" s="226"/>
      <c r="J115" s="221"/>
      <c r="K115" s="221"/>
      <c r="L115" s="227"/>
      <c r="M115" s="228"/>
      <c r="N115" s="229"/>
      <c r="O115" s="229"/>
      <c r="P115" s="229"/>
      <c r="Q115" s="229"/>
      <c r="R115" s="229"/>
      <c r="S115" s="229"/>
      <c r="T115" s="23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1" t="s">
        <v>145</v>
      </c>
      <c r="AU115" s="231" t="s">
        <v>83</v>
      </c>
      <c r="AV115" s="13" t="s">
        <v>83</v>
      </c>
      <c r="AW115" s="13" t="s">
        <v>35</v>
      </c>
      <c r="AX115" s="13" t="s">
        <v>79</v>
      </c>
      <c r="AY115" s="231" t="s">
        <v>135</v>
      </c>
    </row>
    <row r="116" s="2" customFormat="1" ht="37.8" customHeight="1">
      <c r="A116" s="36"/>
      <c r="B116" s="37"/>
      <c r="C116" s="202" t="s">
        <v>246</v>
      </c>
      <c r="D116" s="202" t="s">
        <v>137</v>
      </c>
      <c r="E116" s="203" t="s">
        <v>1098</v>
      </c>
      <c r="F116" s="204" t="s">
        <v>1099</v>
      </c>
      <c r="G116" s="205" t="s">
        <v>170</v>
      </c>
      <c r="H116" s="206">
        <v>1086.9300000000001</v>
      </c>
      <c r="I116" s="207"/>
      <c r="J116" s="208">
        <f>ROUND(I116*H116,2)</f>
        <v>0</v>
      </c>
      <c r="K116" s="204" t="s">
        <v>141</v>
      </c>
      <c r="L116" s="42"/>
      <c r="M116" s="209" t="s">
        <v>19</v>
      </c>
      <c r="N116" s="210" t="s">
        <v>45</v>
      </c>
      <c r="O116" s="82"/>
      <c r="P116" s="211">
        <f>O116*H116</f>
        <v>0</v>
      </c>
      <c r="Q116" s="211">
        <v>0.00011</v>
      </c>
      <c r="R116" s="211">
        <f>Q116*H116</f>
        <v>0.11956230000000001</v>
      </c>
      <c r="S116" s="211">
        <v>0</v>
      </c>
      <c r="T116" s="212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13" t="s">
        <v>271</v>
      </c>
      <c r="AT116" s="213" t="s">
        <v>137</v>
      </c>
      <c r="AU116" s="213" t="s">
        <v>83</v>
      </c>
      <c r="AY116" s="15" t="s">
        <v>135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15" t="s">
        <v>79</v>
      </c>
      <c r="BK116" s="214">
        <f>ROUND(I116*H116,2)</f>
        <v>0</v>
      </c>
      <c r="BL116" s="15" t="s">
        <v>271</v>
      </c>
      <c r="BM116" s="213" t="s">
        <v>1100</v>
      </c>
    </row>
    <row r="117" s="2" customFormat="1">
      <c r="A117" s="36"/>
      <c r="B117" s="37"/>
      <c r="C117" s="38"/>
      <c r="D117" s="215" t="s">
        <v>143</v>
      </c>
      <c r="E117" s="38"/>
      <c r="F117" s="216" t="s">
        <v>1101</v>
      </c>
      <c r="G117" s="38"/>
      <c r="H117" s="38"/>
      <c r="I117" s="217"/>
      <c r="J117" s="38"/>
      <c r="K117" s="38"/>
      <c r="L117" s="42"/>
      <c r="M117" s="218"/>
      <c r="N117" s="219"/>
      <c r="O117" s="82"/>
      <c r="P117" s="82"/>
      <c r="Q117" s="82"/>
      <c r="R117" s="82"/>
      <c r="S117" s="82"/>
      <c r="T117" s="83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143</v>
      </c>
      <c r="AU117" s="15" t="s">
        <v>83</v>
      </c>
    </row>
    <row r="118" s="13" customFormat="1">
      <c r="A118" s="13"/>
      <c r="B118" s="220"/>
      <c r="C118" s="221"/>
      <c r="D118" s="222" t="s">
        <v>145</v>
      </c>
      <c r="E118" s="223" t="s">
        <v>19</v>
      </c>
      <c r="F118" s="224" t="s">
        <v>1102</v>
      </c>
      <c r="G118" s="221"/>
      <c r="H118" s="225">
        <v>120.77</v>
      </c>
      <c r="I118" s="226"/>
      <c r="J118" s="221"/>
      <c r="K118" s="221"/>
      <c r="L118" s="227"/>
      <c r="M118" s="228"/>
      <c r="N118" s="229"/>
      <c r="O118" s="229"/>
      <c r="P118" s="229"/>
      <c r="Q118" s="229"/>
      <c r="R118" s="229"/>
      <c r="S118" s="229"/>
      <c r="T118" s="23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1" t="s">
        <v>145</v>
      </c>
      <c r="AU118" s="231" t="s">
        <v>83</v>
      </c>
      <c r="AV118" s="13" t="s">
        <v>83</v>
      </c>
      <c r="AW118" s="13" t="s">
        <v>35</v>
      </c>
      <c r="AX118" s="13" t="s">
        <v>79</v>
      </c>
      <c r="AY118" s="231" t="s">
        <v>135</v>
      </c>
    </row>
    <row r="119" s="13" customFormat="1">
      <c r="A119" s="13"/>
      <c r="B119" s="220"/>
      <c r="C119" s="221"/>
      <c r="D119" s="222" t="s">
        <v>145</v>
      </c>
      <c r="E119" s="221"/>
      <c r="F119" s="224" t="s">
        <v>1103</v>
      </c>
      <c r="G119" s="221"/>
      <c r="H119" s="225">
        <v>1086.9300000000001</v>
      </c>
      <c r="I119" s="226"/>
      <c r="J119" s="221"/>
      <c r="K119" s="221"/>
      <c r="L119" s="227"/>
      <c r="M119" s="228"/>
      <c r="N119" s="229"/>
      <c r="O119" s="229"/>
      <c r="P119" s="229"/>
      <c r="Q119" s="229"/>
      <c r="R119" s="229"/>
      <c r="S119" s="229"/>
      <c r="T119" s="230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1" t="s">
        <v>145</v>
      </c>
      <c r="AU119" s="231" t="s">
        <v>83</v>
      </c>
      <c r="AV119" s="13" t="s">
        <v>83</v>
      </c>
      <c r="AW119" s="13" t="s">
        <v>4</v>
      </c>
      <c r="AX119" s="13" t="s">
        <v>79</v>
      </c>
      <c r="AY119" s="231" t="s">
        <v>135</v>
      </c>
    </row>
    <row r="120" s="2" customFormat="1" ht="37.8" customHeight="1">
      <c r="A120" s="36"/>
      <c r="B120" s="37"/>
      <c r="C120" s="202" t="s">
        <v>253</v>
      </c>
      <c r="D120" s="202" t="s">
        <v>137</v>
      </c>
      <c r="E120" s="203" t="s">
        <v>1104</v>
      </c>
      <c r="F120" s="204" t="s">
        <v>1105</v>
      </c>
      <c r="G120" s="205" t="s">
        <v>140</v>
      </c>
      <c r="H120" s="206">
        <v>120.77</v>
      </c>
      <c r="I120" s="207"/>
      <c r="J120" s="208">
        <f>ROUND(I120*H120,2)</f>
        <v>0</v>
      </c>
      <c r="K120" s="204" t="s">
        <v>141</v>
      </c>
      <c r="L120" s="42"/>
      <c r="M120" s="209" t="s">
        <v>19</v>
      </c>
      <c r="N120" s="210" t="s">
        <v>45</v>
      </c>
      <c r="O120" s="82"/>
      <c r="P120" s="211">
        <f>O120*H120</f>
        <v>0</v>
      </c>
      <c r="Q120" s="211">
        <v>0.0012099999999999999</v>
      </c>
      <c r="R120" s="211">
        <f>Q120*H120</f>
        <v>0.14613169999999998</v>
      </c>
      <c r="S120" s="211">
        <v>0</v>
      </c>
      <c r="T120" s="212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13" t="s">
        <v>271</v>
      </c>
      <c r="AT120" s="213" t="s">
        <v>137</v>
      </c>
      <c r="AU120" s="213" t="s">
        <v>83</v>
      </c>
      <c r="AY120" s="15" t="s">
        <v>135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5" t="s">
        <v>79</v>
      </c>
      <c r="BK120" s="214">
        <f>ROUND(I120*H120,2)</f>
        <v>0</v>
      </c>
      <c r="BL120" s="15" t="s">
        <v>271</v>
      </c>
      <c r="BM120" s="213" t="s">
        <v>1106</v>
      </c>
    </row>
    <row r="121" s="2" customFormat="1">
      <c r="A121" s="36"/>
      <c r="B121" s="37"/>
      <c r="C121" s="38"/>
      <c r="D121" s="215" t="s">
        <v>143</v>
      </c>
      <c r="E121" s="38"/>
      <c r="F121" s="216" t="s">
        <v>1107</v>
      </c>
      <c r="G121" s="38"/>
      <c r="H121" s="38"/>
      <c r="I121" s="217"/>
      <c r="J121" s="38"/>
      <c r="K121" s="38"/>
      <c r="L121" s="42"/>
      <c r="M121" s="218"/>
      <c r="N121" s="219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143</v>
      </c>
      <c r="AU121" s="15" t="s">
        <v>83</v>
      </c>
    </row>
    <row r="122" s="13" customFormat="1">
      <c r="A122" s="13"/>
      <c r="B122" s="220"/>
      <c r="C122" s="221"/>
      <c r="D122" s="222" t="s">
        <v>145</v>
      </c>
      <c r="E122" s="223" t="s">
        <v>19</v>
      </c>
      <c r="F122" s="224" t="s">
        <v>1102</v>
      </c>
      <c r="G122" s="221"/>
      <c r="H122" s="225">
        <v>120.77</v>
      </c>
      <c r="I122" s="226"/>
      <c r="J122" s="221"/>
      <c r="K122" s="221"/>
      <c r="L122" s="227"/>
      <c r="M122" s="228"/>
      <c r="N122" s="229"/>
      <c r="O122" s="229"/>
      <c r="P122" s="229"/>
      <c r="Q122" s="229"/>
      <c r="R122" s="229"/>
      <c r="S122" s="229"/>
      <c r="T122" s="23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1" t="s">
        <v>145</v>
      </c>
      <c r="AU122" s="231" t="s">
        <v>83</v>
      </c>
      <c r="AV122" s="13" t="s">
        <v>83</v>
      </c>
      <c r="AW122" s="13" t="s">
        <v>35</v>
      </c>
      <c r="AX122" s="13" t="s">
        <v>79</v>
      </c>
      <c r="AY122" s="231" t="s">
        <v>135</v>
      </c>
    </row>
    <row r="123" s="2" customFormat="1" ht="24.15" customHeight="1">
      <c r="A123" s="36"/>
      <c r="B123" s="37"/>
      <c r="C123" s="235" t="s">
        <v>8</v>
      </c>
      <c r="D123" s="235" t="s">
        <v>456</v>
      </c>
      <c r="E123" s="236" t="s">
        <v>1108</v>
      </c>
      <c r="F123" s="237" t="s">
        <v>1109</v>
      </c>
      <c r="G123" s="238" t="s">
        <v>140</v>
      </c>
      <c r="H123" s="239">
        <v>120.77</v>
      </c>
      <c r="I123" s="240"/>
      <c r="J123" s="241">
        <f>ROUND(I123*H123,2)</f>
        <v>0</v>
      </c>
      <c r="K123" s="237" t="s">
        <v>141</v>
      </c>
      <c r="L123" s="242"/>
      <c r="M123" s="243" t="s">
        <v>19</v>
      </c>
      <c r="N123" s="244" t="s">
        <v>45</v>
      </c>
      <c r="O123" s="82"/>
      <c r="P123" s="211">
        <f>O123*H123</f>
        <v>0</v>
      </c>
      <c r="Q123" s="211">
        <v>0.0011000000000000001</v>
      </c>
      <c r="R123" s="211">
        <f>Q123*H123</f>
        <v>0.13284699999999999</v>
      </c>
      <c r="S123" s="211">
        <v>0</v>
      </c>
      <c r="T123" s="212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13" t="s">
        <v>371</v>
      </c>
      <c r="AT123" s="213" t="s">
        <v>456</v>
      </c>
      <c r="AU123" s="213" t="s">
        <v>83</v>
      </c>
      <c r="AY123" s="15" t="s">
        <v>135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5" t="s">
        <v>79</v>
      </c>
      <c r="BK123" s="214">
        <f>ROUND(I123*H123,2)</f>
        <v>0</v>
      </c>
      <c r="BL123" s="15" t="s">
        <v>271</v>
      </c>
      <c r="BM123" s="213" t="s">
        <v>1110</v>
      </c>
    </row>
    <row r="124" s="13" customFormat="1">
      <c r="A124" s="13"/>
      <c r="B124" s="220"/>
      <c r="C124" s="221"/>
      <c r="D124" s="222" t="s">
        <v>145</v>
      </c>
      <c r="E124" s="223" t="s">
        <v>19</v>
      </c>
      <c r="F124" s="224" t="s">
        <v>1102</v>
      </c>
      <c r="G124" s="221"/>
      <c r="H124" s="225">
        <v>120.77</v>
      </c>
      <c r="I124" s="226"/>
      <c r="J124" s="221"/>
      <c r="K124" s="221"/>
      <c r="L124" s="227"/>
      <c r="M124" s="228"/>
      <c r="N124" s="229"/>
      <c r="O124" s="229"/>
      <c r="P124" s="229"/>
      <c r="Q124" s="229"/>
      <c r="R124" s="229"/>
      <c r="S124" s="229"/>
      <c r="T124" s="23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1" t="s">
        <v>145</v>
      </c>
      <c r="AU124" s="231" t="s">
        <v>83</v>
      </c>
      <c r="AV124" s="13" t="s">
        <v>83</v>
      </c>
      <c r="AW124" s="13" t="s">
        <v>35</v>
      </c>
      <c r="AX124" s="13" t="s">
        <v>79</v>
      </c>
      <c r="AY124" s="231" t="s">
        <v>135</v>
      </c>
    </row>
    <row r="125" s="2" customFormat="1" ht="44.25" customHeight="1">
      <c r="A125" s="36"/>
      <c r="B125" s="37"/>
      <c r="C125" s="202" t="s">
        <v>271</v>
      </c>
      <c r="D125" s="202" t="s">
        <v>137</v>
      </c>
      <c r="E125" s="203" t="s">
        <v>1111</v>
      </c>
      <c r="F125" s="204" t="s">
        <v>1112</v>
      </c>
      <c r="G125" s="205" t="s">
        <v>284</v>
      </c>
      <c r="H125" s="206">
        <v>0.70399999999999996</v>
      </c>
      <c r="I125" s="207"/>
      <c r="J125" s="208">
        <f>ROUND(I125*H125,2)</f>
        <v>0</v>
      </c>
      <c r="K125" s="204" t="s">
        <v>141</v>
      </c>
      <c r="L125" s="42"/>
      <c r="M125" s="209" t="s">
        <v>19</v>
      </c>
      <c r="N125" s="210" t="s">
        <v>45</v>
      </c>
      <c r="O125" s="82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13" t="s">
        <v>271</v>
      </c>
      <c r="AT125" s="213" t="s">
        <v>137</v>
      </c>
      <c r="AU125" s="213" t="s">
        <v>83</v>
      </c>
      <c r="AY125" s="15" t="s">
        <v>135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5" t="s">
        <v>79</v>
      </c>
      <c r="BK125" s="214">
        <f>ROUND(I125*H125,2)</f>
        <v>0</v>
      </c>
      <c r="BL125" s="15" t="s">
        <v>271</v>
      </c>
      <c r="BM125" s="213" t="s">
        <v>1113</v>
      </c>
    </row>
    <row r="126" s="2" customFormat="1">
      <c r="A126" s="36"/>
      <c r="B126" s="37"/>
      <c r="C126" s="38"/>
      <c r="D126" s="215" t="s">
        <v>143</v>
      </c>
      <c r="E126" s="38"/>
      <c r="F126" s="216" t="s">
        <v>1114</v>
      </c>
      <c r="G126" s="38"/>
      <c r="H126" s="38"/>
      <c r="I126" s="217"/>
      <c r="J126" s="38"/>
      <c r="K126" s="38"/>
      <c r="L126" s="42"/>
      <c r="M126" s="245"/>
      <c r="N126" s="246"/>
      <c r="O126" s="247"/>
      <c r="P126" s="247"/>
      <c r="Q126" s="247"/>
      <c r="R126" s="247"/>
      <c r="S126" s="247"/>
      <c r="T126" s="248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143</v>
      </c>
      <c r="AU126" s="15" t="s">
        <v>83</v>
      </c>
    </row>
    <row r="127" s="2" customFormat="1" ht="6.96" customHeight="1">
      <c r="A127" s="36"/>
      <c r="B127" s="57"/>
      <c r="C127" s="58"/>
      <c r="D127" s="58"/>
      <c r="E127" s="58"/>
      <c r="F127" s="58"/>
      <c r="G127" s="58"/>
      <c r="H127" s="58"/>
      <c r="I127" s="58"/>
      <c r="J127" s="58"/>
      <c r="K127" s="58"/>
      <c r="L127" s="42"/>
      <c r="M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</sheetData>
  <sheetProtection sheet="1" autoFilter="0" formatColumns="0" formatRows="0" objects="1" scenarios="1" spinCount="100000" saltValue="SJOfaTDT3eKxP4WXOnz99PCNSeBmnI9h9aFuHs5XUcLavP2BvxxAFn7QeXTdElHMl7V59cXjuG4t5daBgoYrGw==" hashValue="7x4qm41W1p68iDUaZOTHyaf088pBmS8ce/Zf+SJZefazMPjargnso2NJAOzrpRsJf5LizeEy3o4rCn6B2bN+lQ==" algorithmName="SHA-512" password="CC35"/>
  <autoFilter ref="C81:K126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3_02/733223102"/>
    <hyperlink ref="F89" r:id="rId2" display="https://podminky.urs.cz/item/CS_URS_2023_02/733223103"/>
    <hyperlink ref="F92" r:id="rId3" display="https://podminky.urs.cz/item/CS_URS_2023_02/733223105"/>
    <hyperlink ref="F95" r:id="rId4" display="https://podminky.urs.cz/item/CS_URS_2023_02/733291101"/>
    <hyperlink ref="F97" r:id="rId5" display="https://podminky.urs.cz/item/CS_URS_2023_02/733811251"/>
    <hyperlink ref="F101" r:id="rId6" display="https://podminky.urs.cz/item/CS_URS_2023_02/733811252"/>
    <hyperlink ref="F104" r:id="rId7" display="https://podminky.urs.cz/item/CS_URS_2023_02/998733101"/>
    <hyperlink ref="F108" r:id="rId8" display="https://podminky.urs.cz/item/CS_URS_2023_02/735151572"/>
    <hyperlink ref="F110" r:id="rId9" display="https://podminky.urs.cz/item/CS_URS_2023_02/735151573"/>
    <hyperlink ref="F112" r:id="rId10" display="https://podminky.urs.cz/item/CS_URS_2023_02/735151575"/>
    <hyperlink ref="F114" r:id="rId11" display="https://podminky.urs.cz/item/CS_URS_2023_02/735151579"/>
    <hyperlink ref="F117" r:id="rId12" display="https://podminky.urs.cz/item/CS_URS_2023_02/735511007"/>
    <hyperlink ref="F121" r:id="rId13" display="https://podminky.urs.cz/item/CS_URS_2023_02/735511026"/>
    <hyperlink ref="F126" r:id="rId14" display="https://podminky.urs.cz/item/CS_URS_2023_02/998735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5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94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83</v>
      </c>
    </row>
    <row r="4" s="1" customFormat="1" ht="24.96" customHeight="1">
      <c r="B4" s="18"/>
      <c r="D4" s="128" t="s">
        <v>98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Modernizace odborných učeben v 1.PP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99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1115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4. 7. 2023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27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28</v>
      </c>
      <c r="F15" s="36"/>
      <c r="G15" s="36"/>
      <c r="H15" s="36"/>
      <c r="I15" s="130" t="s">
        <v>29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30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29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32</v>
      </c>
      <c r="E20" s="36"/>
      <c r="F20" s="36"/>
      <c r="G20" s="36"/>
      <c r="H20" s="36"/>
      <c r="I20" s="130" t="s">
        <v>26</v>
      </c>
      <c r="J20" s="134" t="s">
        <v>33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34</v>
      </c>
      <c r="F21" s="36"/>
      <c r="G21" s="36"/>
      <c r="H21" s="36"/>
      <c r="I21" s="130" t="s">
        <v>29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36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37</v>
      </c>
      <c r="F24" s="36"/>
      <c r="G24" s="36"/>
      <c r="H24" s="36"/>
      <c r="I24" s="130" t="s">
        <v>29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38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71.25" customHeight="1">
      <c r="A27" s="136"/>
      <c r="B27" s="137"/>
      <c r="C27" s="136"/>
      <c r="D27" s="136"/>
      <c r="E27" s="138" t="s">
        <v>39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40</v>
      </c>
      <c r="E30" s="36"/>
      <c r="F30" s="36"/>
      <c r="G30" s="36"/>
      <c r="H30" s="36"/>
      <c r="I30" s="36"/>
      <c r="J30" s="142">
        <f>ROUND(J90,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42</v>
      </c>
      <c r="G32" s="36"/>
      <c r="H32" s="36"/>
      <c r="I32" s="143" t="s">
        <v>41</v>
      </c>
      <c r="J32" s="143" t="s">
        <v>43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44</v>
      </c>
      <c r="E33" s="130" t="s">
        <v>45</v>
      </c>
      <c r="F33" s="145">
        <f>ROUND((SUM(BE90:BE214)),  2)</f>
        <v>0</v>
      </c>
      <c r="G33" s="36"/>
      <c r="H33" s="36"/>
      <c r="I33" s="146">
        <v>0.20999999999999999</v>
      </c>
      <c r="J33" s="145">
        <f>ROUND(((SUM(BE90:BE214))*I33),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46</v>
      </c>
      <c r="F34" s="145">
        <f>ROUND((SUM(BF90:BF214)),  2)</f>
        <v>0</v>
      </c>
      <c r="G34" s="36"/>
      <c r="H34" s="36"/>
      <c r="I34" s="146">
        <v>0.14999999999999999</v>
      </c>
      <c r="J34" s="145">
        <f>ROUND(((SUM(BF90:BF214))*I34),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47</v>
      </c>
      <c r="F35" s="145">
        <f>ROUND((SUM(BG90:BG214)),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48</v>
      </c>
      <c r="F36" s="145">
        <f>ROUND((SUM(BH90:BH214)),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49</v>
      </c>
      <c r="F37" s="145">
        <f>ROUND((SUM(BI90:BI214)),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50</v>
      </c>
      <c r="E39" s="149"/>
      <c r="F39" s="149"/>
      <c r="G39" s="150" t="s">
        <v>51</v>
      </c>
      <c r="H39" s="151" t="s">
        <v>52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hidden="1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hidden="1" s="2" customFormat="1" ht="24.96" customHeight="1">
      <c r="A45" s="36"/>
      <c r="B45" s="37"/>
      <c r="C45" s="21" t="s">
        <v>101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hidden="1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hidden="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hidden="1" s="2" customFormat="1" ht="16.5" customHeight="1">
      <c r="A48" s="36"/>
      <c r="B48" s="37"/>
      <c r="C48" s="38"/>
      <c r="D48" s="38"/>
      <c r="E48" s="158" t="str">
        <f>E7</f>
        <v>Modernizace odborných učeben v 1.PP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hidden="1" s="2" customFormat="1" ht="12" customHeight="1">
      <c r="A49" s="36"/>
      <c r="B49" s="37"/>
      <c r="C49" s="30" t="s">
        <v>99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hidden="1" s="2" customFormat="1" ht="16.5" customHeight="1">
      <c r="A50" s="36"/>
      <c r="B50" s="37"/>
      <c r="C50" s="38"/>
      <c r="D50" s="38"/>
      <c r="E50" s="67" t="str">
        <f>E9</f>
        <v>5 - Elektroinstalace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hidden="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hidden="1" s="2" customFormat="1" ht="12" customHeight="1">
      <c r="A52" s="36"/>
      <c r="B52" s="37"/>
      <c r="C52" s="30" t="s">
        <v>21</v>
      </c>
      <c r="D52" s="38"/>
      <c r="E52" s="38"/>
      <c r="F52" s="25" t="str">
        <f>F12</f>
        <v>Škroupova 209/13, Plzeň</v>
      </c>
      <c r="G52" s="38"/>
      <c r="H52" s="38"/>
      <c r="I52" s="30" t="s">
        <v>23</v>
      </c>
      <c r="J52" s="70" t="str">
        <f>IF(J12="","",J12)</f>
        <v>4. 7. 2023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hidden="1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hidden="1" s="2" customFormat="1" ht="25.65" customHeight="1">
      <c r="A54" s="36"/>
      <c r="B54" s="37"/>
      <c r="C54" s="30" t="s">
        <v>25</v>
      </c>
      <c r="D54" s="38"/>
      <c r="E54" s="38"/>
      <c r="F54" s="25" t="str">
        <f>E15</f>
        <v xml:space="preserve">Integrovaná střední škola živnostenská </v>
      </c>
      <c r="G54" s="38"/>
      <c r="H54" s="38"/>
      <c r="I54" s="30" t="s">
        <v>32</v>
      </c>
      <c r="J54" s="34" t="str">
        <f>E21</f>
        <v>Planteam, Na Výsluní 630, Líně - Sulkov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hidden="1" s="2" customFormat="1" ht="15.15" customHeight="1">
      <c r="A55" s="36"/>
      <c r="B55" s="37"/>
      <c r="C55" s="30" t="s">
        <v>30</v>
      </c>
      <c r="D55" s="38"/>
      <c r="E55" s="38"/>
      <c r="F55" s="25" t="str">
        <f>IF(E18="","",E18)</f>
        <v>Vyplň údaj</v>
      </c>
      <c r="G55" s="38"/>
      <c r="H55" s="38"/>
      <c r="I55" s="30" t="s">
        <v>36</v>
      </c>
      <c r="J55" s="34" t="str">
        <f>E24</f>
        <v>Ing. Irena Potužáková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hidden="1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hidden="1" s="2" customFormat="1" ht="29.28" customHeight="1">
      <c r="A57" s="36"/>
      <c r="B57" s="37"/>
      <c r="C57" s="159" t="s">
        <v>102</v>
      </c>
      <c r="D57" s="160"/>
      <c r="E57" s="160"/>
      <c r="F57" s="160"/>
      <c r="G57" s="160"/>
      <c r="H57" s="160"/>
      <c r="I57" s="160"/>
      <c r="J57" s="161" t="s">
        <v>103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hidden="1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hidden="1" s="2" customFormat="1" ht="22.8" customHeight="1">
      <c r="A59" s="36"/>
      <c r="B59" s="37"/>
      <c r="C59" s="162" t="s">
        <v>72</v>
      </c>
      <c r="D59" s="38"/>
      <c r="E59" s="38"/>
      <c r="F59" s="38"/>
      <c r="G59" s="38"/>
      <c r="H59" s="38"/>
      <c r="I59" s="38"/>
      <c r="J59" s="100">
        <f>J90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104</v>
      </c>
    </row>
    <row r="60" hidden="1" s="9" customFormat="1" ht="24.96" customHeight="1">
      <c r="A60" s="9"/>
      <c r="B60" s="163"/>
      <c r="C60" s="164"/>
      <c r="D60" s="165" t="s">
        <v>1116</v>
      </c>
      <c r="E60" s="166"/>
      <c r="F60" s="166"/>
      <c r="G60" s="166"/>
      <c r="H60" s="166"/>
      <c r="I60" s="166"/>
      <c r="J60" s="167">
        <f>J91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9" customFormat="1" ht="24.96" customHeight="1">
      <c r="A61" s="9"/>
      <c r="B61" s="163"/>
      <c r="C61" s="164"/>
      <c r="D61" s="165" t="s">
        <v>1117</v>
      </c>
      <c r="E61" s="166"/>
      <c r="F61" s="166"/>
      <c r="G61" s="166"/>
      <c r="H61" s="166"/>
      <c r="I61" s="166"/>
      <c r="J61" s="167">
        <f>J95</f>
        <v>0</v>
      </c>
      <c r="K61" s="164"/>
      <c r="L61" s="168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hidden="1" s="9" customFormat="1" ht="24.96" customHeight="1">
      <c r="A62" s="9"/>
      <c r="B62" s="163"/>
      <c r="C62" s="164"/>
      <c r="D62" s="165" t="s">
        <v>1118</v>
      </c>
      <c r="E62" s="166"/>
      <c r="F62" s="166"/>
      <c r="G62" s="166"/>
      <c r="H62" s="166"/>
      <c r="I62" s="166"/>
      <c r="J62" s="167">
        <f>J108</f>
        <v>0</v>
      </c>
      <c r="K62" s="164"/>
      <c r="L62" s="168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9" customFormat="1" ht="24.96" customHeight="1">
      <c r="A63" s="9"/>
      <c r="B63" s="163"/>
      <c r="C63" s="164"/>
      <c r="D63" s="165" t="s">
        <v>1119</v>
      </c>
      <c r="E63" s="166"/>
      <c r="F63" s="166"/>
      <c r="G63" s="166"/>
      <c r="H63" s="166"/>
      <c r="I63" s="166"/>
      <c r="J63" s="167">
        <f>J115</f>
        <v>0</v>
      </c>
      <c r="K63" s="164"/>
      <c r="L63" s="168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9" customFormat="1" ht="24.96" customHeight="1">
      <c r="A64" s="9"/>
      <c r="B64" s="163"/>
      <c r="C64" s="164"/>
      <c r="D64" s="165" t="s">
        <v>1120</v>
      </c>
      <c r="E64" s="166"/>
      <c r="F64" s="166"/>
      <c r="G64" s="166"/>
      <c r="H64" s="166"/>
      <c r="I64" s="166"/>
      <c r="J64" s="167">
        <f>J136</f>
        <v>0</v>
      </c>
      <c r="K64" s="164"/>
      <c r="L64" s="16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9" customFormat="1" ht="24.96" customHeight="1">
      <c r="A65" s="9"/>
      <c r="B65" s="163"/>
      <c r="C65" s="164"/>
      <c r="D65" s="165" t="s">
        <v>1121</v>
      </c>
      <c r="E65" s="166"/>
      <c r="F65" s="166"/>
      <c r="G65" s="166"/>
      <c r="H65" s="166"/>
      <c r="I65" s="166"/>
      <c r="J65" s="167">
        <f>J144</f>
        <v>0</v>
      </c>
      <c r="K65" s="164"/>
      <c r="L65" s="168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9" customFormat="1" ht="24.96" customHeight="1">
      <c r="A66" s="9"/>
      <c r="B66" s="163"/>
      <c r="C66" s="164"/>
      <c r="D66" s="165" t="s">
        <v>1122</v>
      </c>
      <c r="E66" s="166"/>
      <c r="F66" s="166"/>
      <c r="G66" s="166"/>
      <c r="H66" s="166"/>
      <c r="I66" s="166"/>
      <c r="J66" s="167">
        <f>J170</f>
        <v>0</v>
      </c>
      <c r="K66" s="164"/>
      <c r="L66" s="168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9" customFormat="1" ht="24.96" customHeight="1">
      <c r="A67" s="9"/>
      <c r="B67" s="163"/>
      <c r="C67" s="164"/>
      <c r="D67" s="165" t="s">
        <v>1123</v>
      </c>
      <c r="E67" s="166"/>
      <c r="F67" s="166"/>
      <c r="G67" s="166"/>
      <c r="H67" s="166"/>
      <c r="I67" s="166"/>
      <c r="J67" s="167">
        <f>J178</f>
        <v>0</v>
      </c>
      <c r="K67" s="164"/>
      <c r="L67" s="168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hidden="1" s="9" customFormat="1" ht="24.96" customHeight="1">
      <c r="A68" s="9"/>
      <c r="B68" s="163"/>
      <c r="C68" s="164"/>
      <c r="D68" s="165" t="s">
        <v>1124</v>
      </c>
      <c r="E68" s="166"/>
      <c r="F68" s="166"/>
      <c r="G68" s="166"/>
      <c r="H68" s="166"/>
      <c r="I68" s="166"/>
      <c r="J68" s="167">
        <f>J200</f>
        <v>0</v>
      </c>
      <c r="K68" s="164"/>
      <c r="L68" s="168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hidden="1" s="9" customFormat="1" ht="24.96" customHeight="1">
      <c r="A69" s="9"/>
      <c r="B69" s="163"/>
      <c r="C69" s="164"/>
      <c r="D69" s="165" t="s">
        <v>1125</v>
      </c>
      <c r="E69" s="166"/>
      <c r="F69" s="166"/>
      <c r="G69" s="166"/>
      <c r="H69" s="166"/>
      <c r="I69" s="166"/>
      <c r="J69" s="167">
        <f>J203</f>
        <v>0</v>
      </c>
      <c r="K69" s="164"/>
      <c r="L69" s="168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hidden="1" s="9" customFormat="1" ht="24.96" customHeight="1">
      <c r="A70" s="9"/>
      <c r="B70" s="163"/>
      <c r="C70" s="164"/>
      <c r="D70" s="165" t="s">
        <v>1126</v>
      </c>
      <c r="E70" s="166"/>
      <c r="F70" s="166"/>
      <c r="G70" s="166"/>
      <c r="H70" s="166"/>
      <c r="I70" s="166"/>
      <c r="J70" s="167">
        <f>J205</f>
        <v>0</v>
      </c>
      <c r="K70" s="164"/>
      <c r="L70" s="168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hidden="1" s="2" customFormat="1" ht="21.84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hidden="1" s="2" customFormat="1" ht="6.96" customHeight="1">
      <c r="A72" s="36"/>
      <c r="B72" s="57"/>
      <c r="C72" s="58"/>
      <c r="D72" s="58"/>
      <c r="E72" s="58"/>
      <c r="F72" s="58"/>
      <c r="G72" s="58"/>
      <c r="H72" s="58"/>
      <c r="I72" s="58"/>
      <c r="J72" s="58"/>
      <c r="K72" s="5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hidden="1"/>
    <row r="74" hidden="1"/>
    <row r="75" hidden="1"/>
    <row r="76" s="2" customFormat="1" ht="6.96" customHeight="1">
      <c r="A76" s="36"/>
      <c r="B76" s="59"/>
      <c r="C76" s="60"/>
      <c r="D76" s="60"/>
      <c r="E76" s="60"/>
      <c r="F76" s="60"/>
      <c r="G76" s="60"/>
      <c r="H76" s="60"/>
      <c r="I76" s="60"/>
      <c r="J76" s="60"/>
      <c r="K76" s="60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24.96" customHeight="1">
      <c r="A77" s="36"/>
      <c r="B77" s="37"/>
      <c r="C77" s="21" t="s">
        <v>120</v>
      </c>
      <c r="D77" s="38"/>
      <c r="E77" s="38"/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16</v>
      </c>
      <c r="D79" s="38"/>
      <c r="E79" s="38"/>
      <c r="F79" s="38"/>
      <c r="G79" s="38"/>
      <c r="H79" s="38"/>
      <c r="I79" s="38"/>
      <c r="J79" s="38"/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6.5" customHeight="1">
      <c r="A80" s="36"/>
      <c r="B80" s="37"/>
      <c r="C80" s="38"/>
      <c r="D80" s="38"/>
      <c r="E80" s="158" t="str">
        <f>E7</f>
        <v>Modernizace odborných učeben v 1.PP</v>
      </c>
      <c r="F80" s="30"/>
      <c r="G80" s="30"/>
      <c r="H80" s="30"/>
      <c r="I80" s="38"/>
      <c r="J80" s="38"/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2" customHeight="1">
      <c r="A81" s="36"/>
      <c r="B81" s="37"/>
      <c r="C81" s="30" t="s">
        <v>99</v>
      </c>
      <c r="D81" s="38"/>
      <c r="E81" s="38"/>
      <c r="F81" s="38"/>
      <c r="G81" s="38"/>
      <c r="H81" s="38"/>
      <c r="I81" s="38"/>
      <c r="J81" s="38"/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6.5" customHeight="1">
      <c r="A82" s="36"/>
      <c r="B82" s="37"/>
      <c r="C82" s="38"/>
      <c r="D82" s="38"/>
      <c r="E82" s="67" t="str">
        <f>E9</f>
        <v>5 - Elektroinstalace</v>
      </c>
      <c r="F82" s="38"/>
      <c r="G82" s="38"/>
      <c r="H82" s="38"/>
      <c r="I82" s="38"/>
      <c r="J82" s="38"/>
      <c r="K82" s="38"/>
      <c r="L82" s="13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3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21</v>
      </c>
      <c r="D84" s="38"/>
      <c r="E84" s="38"/>
      <c r="F84" s="25" t="str">
        <f>F12</f>
        <v>Škroupova 209/13, Plzeň</v>
      </c>
      <c r="G84" s="38"/>
      <c r="H84" s="38"/>
      <c r="I84" s="30" t="s">
        <v>23</v>
      </c>
      <c r="J84" s="70" t="str">
        <f>IF(J12="","",J12)</f>
        <v>4. 7. 2023</v>
      </c>
      <c r="K84" s="38"/>
      <c r="L84" s="13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6.96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3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25.65" customHeight="1">
      <c r="A86" s="36"/>
      <c r="B86" s="37"/>
      <c r="C86" s="30" t="s">
        <v>25</v>
      </c>
      <c r="D86" s="38"/>
      <c r="E86" s="38"/>
      <c r="F86" s="25" t="str">
        <f>E15</f>
        <v xml:space="preserve">Integrovaná střední škola živnostenská </v>
      </c>
      <c r="G86" s="38"/>
      <c r="H86" s="38"/>
      <c r="I86" s="30" t="s">
        <v>32</v>
      </c>
      <c r="J86" s="34" t="str">
        <f>E21</f>
        <v>Planteam, Na Výsluní 630, Líně - Sulkov</v>
      </c>
      <c r="K86" s="38"/>
      <c r="L86" s="132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5.15" customHeight="1">
      <c r="A87" s="36"/>
      <c r="B87" s="37"/>
      <c r="C87" s="30" t="s">
        <v>30</v>
      </c>
      <c r="D87" s="38"/>
      <c r="E87" s="38"/>
      <c r="F87" s="25" t="str">
        <f>IF(E18="","",E18)</f>
        <v>Vyplň údaj</v>
      </c>
      <c r="G87" s="38"/>
      <c r="H87" s="38"/>
      <c r="I87" s="30" t="s">
        <v>36</v>
      </c>
      <c r="J87" s="34" t="str">
        <f>E24</f>
        <v>Ing. Irena Potužáková</v>
      </c>
      <c r="K87" s="38"/>
      <c r="L87" s="132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0.32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32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11" customFormat="1" ht="29.28" customHeight="1">
      <c r="A89" s="175"/>
      <c r="B89" s="176"/>
      <c r="C89" s="177" t="s">
        <v>121</v>
      </c>
      <c r="D89" s="178" t="s">
        <v>59</v>
      </c>
      <c r="E89" s="178" t="s">
        <v>55</v>
      </c>
      <c r="F89" s="178" t="s">
        <v>56</v>
      </c>
      <c r="G89" s="178" t="s">
        <v>122</v>
      </c>
      <c r="H89" s="178" t="s">
        <v>123</v>
      </c>
      <c r="I89" s="178" t="s">
        <v>124</v>
      </c>
      <c r="J89" s="178" t="s">
        <v>103</v>
      </c>
      <c r="K89" s="179" t="s">
        <v>125</v>
      </c>
      <c r="L89" s="180"/>
      <c r="M89" s="90" t="s">
        <v>19</v>
      </c>
      <c r="N89" s="91" t="s">
        <v>44</v>
      </c>
      <c r="O89" s="91" t="s">
        <v>126</v>
      </c>
      <c r="P89" s="91" t="s">
        <v>127</v>
      </c>
      <c r="Q89" s="91" t="s">
        <v>128</v>
      </c>
      <c r="R89" s="91" t="s">
        <v>129</v>
      </c>
      <c r="S89" s="91" t="s">
        <v>130</v>
      </c>
      <c r="T89" s="92" t="s">
        <v>131</v>
      </c>
      <c r="U89" s="175"/>
      <c r="V89" s="175"/>
      <c r="W89" s="175"/>
      <c r="X89" s="175"/>
      <c r="Y89" s="175"/>
      <c r="Z89" s="175"/>
      <c r="AA89" s="175"/>
      <c r="AB89" s="175"/>
      <c r="AC89" s="175"/>
      <c r="AD89" s="175"/>
      <c r="AE89" s="175"/>
    </row>
    <row r="90" s="2" customFormat="1" ht="22.8" customHeight="1">
      <c r="A90" s="36"/>
      <c r="B90" s="37"/>
      <c r="C90" s="97" t="s">
        <v>132</v>
      </c>
      <c r="D90" s="38"/>
      <c r="E90" s="38"/>
      <c r="F90" s="38"/>
      <c r="G90" s="38"/>
      <c r="H90" s="38"/>
      <c r="I90" s="38"/>
      <c r="J90" s="181">
        <f>BK90</f>
        <v>0</v>
      </c>
      <c r="K90" s="38"/>
      <c r="L90" s="42"/>
      <c r="M90" s="93"/>
      <c r="N90" s="182"/>
      <c r="O90" s="94"/>
      <c r="P90" s="183">
        <f>P91+P95+P108+P115+P136+P144+P170+P178+P200+P203+P205</f>
        <v>0</v>
      </c>
      <c r="Q90" s="94"/>
      <c r="R90" s="183">
        <f>R91+R95+R108+R115+R136+R144+R170+R178+R200+R203+R205</f>
        <v>0</v>
      </c>
      <c r="S90" s="94"/>
      <c r="T90" s="184">
        <f>T91+T95+T108+T115+T136+T144+T170+T178+T200+T203+T205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73</v>
      </c>
      <c r="AU90" s="15" t="s">
        <v>104</v>
      </c>
      <c r="BK90" s="185">
        <f>BK91+BK95+BK108+BK115+BK136+BK144+BK170+BK178+BK200+BK203+BK205</f>
        <v>0</v>
      </c>
    </row>
    <row r="91" s="12" customFormat="1" ht="25.92" customHeight="1">
      <c r="A91" s="12"/>
      <c r="B91" s="186"/>
      <c r="C91" s="187"/>
      <c r="D91" s="188" t="s">
        <v>73</v>
      </c>
      <c r="E91" s="189" t="s">
        <v>1127</v>
      </c>
      <c r="F91" s="189" t="s">
        <v>1128</v>
      </c>
      <c r="G91" s="187"/>
      <c r="H91" s="187"/>
      <c r="I91" s="190"/>
      <c r="J91" s="191">
        <f>BK91</f>
        <v>0</v>
      </c>
      <c r="K91" s="187"/>
      <c r="L91" s="192"/>
      <c r="M91" s="193"/>
      <c r="N91" s="194"/>
      <c r="O91" s="194"/>
      <c r="P91" s="195">
        <f>SUM(P92:P94)</f>
        <v>0</v>
      </c>
      <c r="Q91" s="194"/>
      <c r="R91" s="195">
        <f>SUM(R92:R94)</f>
        <v>0</v>
      </c>
      <c r="S91" s="194"/>
      <c r="T91" s="196">
        <f>SUM(T92:T94)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7" t="s">
        <v>79</v>
      </c>
      <c r="AT91" s="198" t="s">
        <v>73</v>
      </c>
      <c r="AU91" s="198" t="s">
        <v>74</v>
      </c>
      <c r="AY91" s="197" t="s">
        <v>135</v>
      </c>
      <c r="BK91" s="199">
        <f>SUM(BK92:BK94)</f>
        <v>0</v>
      </c>
    </row>
    <row r="92" s="2" customFormat="1" ht="33" customHeight="1">
      <c r="A92" s="36"/>
      <c r="B92" s="37"/>
      <c r="C92" s="202" t="s">
        <v>79</v>
      </c>
      <c r="D92" s="202" t="s">
        <v>137</v>
      </c>
      <c r="E92" s="203" t="s">
        <v>1129</v>
      </c>
      <c r="F92" s="204" t="s">
        <v>1130</v>
      </c>
      <c r="G92" s="205" t="s">
        <v>186</v>
      </c>
      <c r="H92" s="206">
        <v>1</v>
      </c>
      <c r="I92" s="207"/>
      <c r="J92" s="208">
        <f>ROUND(I92*H92,2)</f>
        <v>0</v>
      </c>
      <c r="K92" s="204" t="s">
        <v>141</v>
      </c>
      <c r="L92" s="42"/>
      <c r="M92" s="209" t="s">
        <v>19</v>
      </c>
      <c r="N92" s="210" t="s">
        <v>45</v>
      </c>
      <c r="O92" s="82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2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13" t="s">
        <v>89</v>
      </c>
      <c r="AT92" s="213" t="s">
        <v>137</v>
      </c>
      <c r="AU92" s="213" t="s">
        <v>79</v>
      </c>
      <c r="AY92" s="15" t="s">
        <v>135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5" t="s">
        <v>79</v>
      </c>
      <c r="BK92" s="214">
        <f>ROUND(I92*H92,2)</f>
        <v>0</v>
      </c>
      <c r="BL92" s="15" t="s">
        <v>89</v>
      </c>
      <c r="BM92" s="213" t="s">
        <v>1131</v>
      </c>
    </row>
    <row r="93" s="2" customFormat="1">
      <c r="A93" s="36"/>
      <c r="B93" s="37"/>
      <c r="C93" s="38"/>
      <c r="D93" s="215" t="s">
        <v>143</v>
      </c>
      <c r="E93" s="38"/>
      <c r="F93" s="216" t="s">
        <v>1132</v>
      </c>
      <c r="G93" s="38"/>
      <c r="H93" s="38"/>
      <c r="I93" s="217"/>
      <c r="J93" s="38"/>
      <c r="K93" s="38"/>
      <c r="L93" s="42"/>
      <c r="M93" s="218"/>
      <c r="N93" s="219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143</v>
      </c>
      <c r="AU93" s="15" t="s">
        <v>79</v>
      </c>
    </row>
    <row r="94" s="2" customFormat="1" ht="128.55" customHeight="1">
      <c r="A94" s="36"/>
      <c r="B94" s="37"/>
      <c r="C94" s="235" t="s">
        <v>83</v>
      </c>
      <c r="D94" s="235" t="s">
        <v>456</v>
      </c>
      <c r="E94" s="236" t="s">
        <v>1133</v>
      </c>
      <c r="F94" s="237" t="s">
        <v>1134</v>
      </c>
      <c r="G94" s="238" t="s">
        <v>186</v>
      </c>
      <c r="H94" s="239">
        <v>1</v>
      </c>
      <c r="I94" s="240"/>
      <c r="J94" s="241">
        <f>ROUND(I94*H94,2)</f>
        <v>0</v>
      </c>
      <c r="K94" s="237" t="s">
        <v>19</v>
      </c>
      <c r="L94" s="242"/>
      <c r="M94" s="243" t="s">
        <v>19</v>
      </c>
      <c r="N94" s="244" t="s">
        <v>45</v>
      </c>
      <c r="O94" s="82"/>
      <c r="P94" s="211">
        <f>O94*H94</f>
        <v>0</v>
      </c>
      <c r="Q94" s="211">
        <v>0</v>
      </c>
      <c r="R94" s="211">
        <f>Q94*H94</f>
        <v>0</v>
      </c>
      <c r="S94" s="211">
        <v>0</v>
      </c>
      <c r="T94" s="212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13" t="s">
        <v>182</v>
      </c>
      <c r="AT94" s="213" t="s">
        <v>456</v>
      </c>
      <c r="AU94" s="213" t="s">
        <v>79</v>
      </c>
      <c r="AY94" s="15" t="s">
        <v>135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5" t="s">
        <v>79</v>
      </c>
      <c r="BK94" s="214">
        <f>ROUND(I94*H94,2)</f>
        <v>0</v>
      </c>
      <c r="BL94" s="15" t="s">
        <v>89</v>
      </c>
      <c r="BM94" s="213" t="s">
        <v>83</v>
      </c>
    </row>
    <row r="95" s="12" customFormat="1" ht="25.92" customHeight="1">
      <c r="A95" s="12"/>
      <c r="B95" s="186"/>
      <c r="C95" s="187"/>
      <c r="D95" s="188" t="s">
        <v>73</v>
      </c>
      <c r="E95" s="189" t="s">
        <v>1135</v>
      </c>
      <c r="F95" s="189" t="s">
        <v>1136</v>
      </c>
      <c r="G95" s="187"/>
      <c r="H95" s="187"/>
      <c r="I95" s="190"/>
      <c r="J95" s="191">
        <f>BK95</f>
        <v>0</v>
      </c>
      <c r="K95" s="187"/>
      <c r="L95" s="192"/>
      <c r="M95" s="193"/>
      <c r="N95" s="194"/>
      <c r="O95" s="194"/>
      <c r="P95" s="195">
        <f>SUM(P96:P107)</f>
        <v>0</v>
      </c>
      <c r="Q95" s="194"/>
      <c r="R95" s="195">
        <f>SUM(R96:R107)</f>
        <v>0</v>
      </c>
      <c r="S95" s="194"/>
      <c r="T95" s="196">
        <f>SUM(T96:T107)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7" t="s">
        <v>79</v>
      </c>
      <c r="AT95" s="198" t="s">
        <v>73</v>
      </c>
      <c r="AU95" s="198" t="s">
        <v>74</v>
      </c>
      <c r="AY95" s="197" t="s">
        <v>135</v>
      </c>
      <c r="BK95" s="199">
        <f>SUM(BK96:BK107)</f>
        <v>0</v>
      </c>
    </row>
    <row r="96" s="2" customFormat="1" ht="37.8" customHeight="1">
      <c r="A96" s="36"/>
      <c r="B96" s="37"/>
      <c r="C96" s="202" t="s">
        <v>86</v>
      </c>
      <c r="D96" s="202" t="s">
        <v>137</v>
      </c>
      <c r="E96" s="203" t="s">
        <v>1137</v>
      </c>
      <c r="F96" s="204" t="s">
        <v>1138</v>
      </c>
      <c r="G96" s="205" t="s">
        <v>170</v>
      </c>
      <c r="H96" s="206">
        <v>10</v>
      </c>
      <c r="I96" s="207"/>
      <c r="J96" s="208">
        <f>ROUND(I96*H96,2)</f>
        <v>0</v>
      </c>
      <c r="K96" s="204" t="s">
        <v>141</v>
      </c>
      <c r="L96" s="42"/>
      <c r="M96" s="209" t="s">
        <v>19</v>
      </c>
      <c r="N96" s="210" t="s">
        <v>45</v>
      </c>
      <c r="O96" s="82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2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13" t="s">
        <v>89</v>
      </c>
      <c r="AT96" s="213" t="s">
        <v>137</v>
      </c>
      <c r="AU96" s="213" t="s">
        <v>79</v>
      </c>
      <c r="AY96" s="15" t="s">
        <v>135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5" t="s">
        <v>79</v>
      </c>
      <c r="BK96" s="214">
        <f>ROUND(I96*H96,2)</f>
        <v>0</v>
      </c>
      <c r="BL96" s="15" t="s">
        <v>89</v>
      </c>
      <c r="BM96" s="213" t="s">
        <v>1139</v>
      </c>
    </row>
    <row r="97" s="2" customFormat="1">
      <c r="A97" s="36"/>
      <c r="B97" s="37"/>
      <c r="C97" s="38"/>
      <c r="D97" s="215" t="s">
        <v>143</v>
      </c>
      <c r="E97" s="38"/>
      <c r="F97" s="216" t="s">
        <v>1140</v>
      </c>
      <c r="G97" s="38"/>
      <c r="H97" s="38"/>
      <c r="I97" s="217"/>
      <c r="J97" s="38"/>
      <c r="K97" s="38"/>
      <c r="L97" s="42"/>
      <c r="M97" s="218"/>
      <c r="N97" s="219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143</v>
      </c>
      <c r="AU97" s="15" t="s">
        <v>79</v>
      </c>
    </row>
    <row r="98" s="2" customFormat="1" ht="37.8" customHeight="1">
      <c r="A98" s="36"/>
      <c r="B98" s="37"/>
      <c r="C98" s="202" t="s">
        <v>89</v>
      </c>
      <c r="D98" s="202" t="s">
        <v>137</v>
      </c>
      <c r="E98" s="203" t="s">
        <v>1141</v>
      </c>
      <c r="F98" s="204" t="s">
        <v>1142</v>
      </c>
      <c r="G98" s="205" t="s">
        <v>170</v>
      </c>
      <c r="H98" s="206">
        <v>360</v>
      </c>
      <c r="I98" s="207"/>
      <c r="J98" s="208">
        <f>ROUND(I98*H98,2)</f>
        <v>0</v>
      </c>
      <c r="K98" s="204" t="s">
        <v>141</v>
      </c>
      <c r="L98" s="42"/>
      <c r="M98" s="209" t="s">
        <v>19</v>
      </c>
      <c r="N98" s="210" t="s">
        <v>45</v>
      </c>
      <c r="O98" s="82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13" t="s">
        <v>89</v>
      </c>
      <c r="AT98" s="213" t="s">
        <v>137</v>
      </c>
      <c r="AU98" s="213" t="s">
        <v>79</v>
      </c>
      <c r="AY98" s="15" t="s">
        <v>135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5" t="s">
        <v>79</v>
      </c>
      <c r="BK98" s="214">
        <f>ROUND(I98*H98,2)</f>
        <v>0</v>
      </c>
      <c r="BL98" s="15" t="s">
        <v>89</v>
      </c>
      <c r="BM98" s="213" t="s">
        <v>1143</v>
      </c>
    </row>
    <row r="99" s="2" customFormat="1">
      <c r="A99" s="36"/>
      <c r="B99" s="37"/>
      <c r="C99" s="38"/>
      <c r="D99" s="215" t="s">
        <v>143</v>
      </c>
      <c r="E99" s="38"/>
      <c r="F99" s="216" t="s">
        <v>1144</v>
      </c>
      <c r="G99" s="38"/>
      <c r="H99" s="38"/>
      <c r="I99" s="217"/>
      <c r="J99" s="38"/>
      <c r="K99" s="38"/>
      <c r="L99" s="42"/>
      <c r="M99" s="218"/>
      <c r="N99" s="219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143</v>
      </c>
      <c r="AU99" s="15" t="s">
        <v>79</v>
      </c>
    </row>
    <row r="100" s="2" customFormat="1" ht="37.8" customHeight="1">
      <c r="A100" s="36"/>
      <c r="B100" s="37"/>
      <c r="C100" s="202" t="s">
        <v>92</v>
      </c>
      <c r="D100" s="202" t="s">
        <v>137</v>
      </c>
      <c r="E100" s="203" t="s">
        <v>1145</v>
      </c>
      <c r="F100" s="204" t="s">
        <v>1146</v>
      </c>
      <c r="G100" s="205" t="s">
        <v>170</v>
      </c>
      <c r="H100" s="206">
        <v>590</v>
      </c>
      <c r="I100" s="207"/>
      <c r="J100" s="208">
        <f>ROUND(I100*H100,2)</f>
        <v>0</v>
      </c>
      <c r="K100" s="204" t="s">
        <v>141</v>
      </c>
      <c r="L100" s="42"/>
      <c r="M100" s="209" t="s">
        <v>19</v>
      </c>
      <c r="N100" s="210" t="s">
        <v>45</v>
      </c>
      <c r="O100" s="82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13" t="s">
        <v>89</v>
      </c>
      <c r="AT100" s="213" t="s">
        <v>137</v>
      </c>
      <c r="AU100" s="213" t="s">
        <v>79</v>
      </c>
      <c r="AY100" s="15" t="s">
        <v>135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5" t="s">
        <v>79</v>
      </c>
      <c r="BK100" s="214">
        <f>ROUND(I100*H100,2)</f>
        <v>0</v>
      </c>
      <c r="BL100" s="15" t="s">
        <v>89</v>
      </c>
      <c r="BM100" s="213" t="s">
        <v>1147</v>
      </c>
    </row>
    <row r="101" s="2" customFormat="1">
      <c r="A101" s="36"/>
      <c r="B101" s="37"/>
      <c r="C101" s="38"/>
      <c r="D101" s="215" t="s">
        <v>143</v>
      </c>
      <c r="E101" s="38"/>
      <c r="F101" s="216" t="s">
        <v>1148</v>
      </c>
      <c r="G101" s="38"/>
      <c r="H101" s="38"/>
      <c r="I101" s="217"/>
      <c r="J101" s="38"/>
      <c r="K101" s="38"/>
      <c r="L101" s="42"/>
      <c r="M101" s="218"/>
      <c r="N101" s="219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143</v>
      </c>
      <c r="AU101" s="15" t="s">
        <v>79</v>
      </c>
    </row>
    <row r="102" s="2" customFormat="1" ht="55.5" customHeight="1">
      <c r="A102" s="36"/>
      <c r="B102" s="37"/>
      <c r="C102" s="202" t="s">
        <v>95</v>
      </c>
      <c r="D102" s="202" t="s">
        <v>137</v>
      </c>
      <c r="E102" s="203" t="s">
        <v>1149</v>
      </c>
      <c r="F102" s="204" t="s">
        <v>1150</v>
      </c>
      <c r="G102" s="205" t="s">
        <v>170</v>
      </c>
      <c r="H102" s="206">
        <v>10</v>
      </c>
      <c r="I102" s="207"/>
      <c r="J102" s="208">
        <f>ROUND(I102*H102,2)</f>
        <v>0</v>
      </c>
      <c r="K102" s="204" t="s">
        <v>141</v>
      </c>
      <c r="L102" s="42"/>
      <c r="M102" s="209" t="s">
        <v>19</v>
      </c>
      <c r="N102" s="210" t="s">
        <v>45</v>
      </c>
      <c r="O102" s="82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2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13" t="s">
        <v>89</v>
      </c>
      <c r="AT102" s="213" t="s">
        <v>137</v>
      </c>
      <c r="AU102" s="213" t="s">
        <v>79</v>
      </c>
      <c r="AY102" s="15" t="s">
        <v>135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5" t="s">
        <v>79</v>
      </c>
      <c r="BK102" s="214">
        <f>ROUND(I102*H102,2)</f>
        <v>0</v>
      </c>
      <c r="BL102" s="15" t="s">
        <v>89</v>
      </c>
      <c r="BM102" s="213" t="s">
        <v>1151</v>
      </c>
    </row>
    <row r="103" s="2" customFormat="1">
      <c r="A103" s="36"/>
      <c r="B103" s="37"/>
      <c r="C103" s="38"/>
      <c r="D103" s="215" t="s">
        <v>143</v>
      </c>
      <c r="E103" s="38"/>
      <c r="F103" s="216" t="s">
        <v>1152</v>
      </c>
      <c r="G103" s="38"/>
      <c r="H103" s="38"/>
      <c r="I103" s="217"/>
      <c r="J103" s="38"/>
      <c r="K103" s="38"/>
      <c r="L103" s="42"/>
      <c r="M103" s="218"/>
      <c r="N103" s="219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143</v>
      </c>
      <c r="AU103" s="15" t="s">
        <v>79</v>
      </c>
    </row>
    <row r="104" s="2" customFormat="1" ht="37.8" customHeight="1">
      <c r="A104" s="36"/>
      <c r="B104" s="37"/>
      <c r="C104" s="235" t="s">
        <v>197</v>
      </c>
      <c r="D104" s="235" t="s">
        <v>456</v>
      </c>
      <c r="E104" s="236" t="s">
        <v>1153</v>
      </c>
      <c r="F104" s="237" t="s">
        <v>1154</v>
      </c>
      <c r="G104" s="238" t="s">
        <v>170</v>
      </c>
      <c r="H104" s="239">
        <v>10</v>
      </c>
      <c r="I104" s="240"/>
      <c r="J104" s="241">
        <f>ROUND(I104*H104,2)</f>
        <v>0</v>
      </c>
      <c r="K104" s="237" t="s">
        <v>19</v>
      </c>
      <c r="L104" s="242"/>
      <c r="M104" s="243" t="s">
        <v>19</v>
      </c>
      <c r="N104" s="244" t="s">
        <v>45</v>
      </c>
      <c r="O104" s="82"/>
      <c r="P104" s="211">
        <f>O104*H104</f>
        <v>0</v>
      </c>
      <c r="Q104" s="211">
        <v>0</v>
      </c>
      <c r="R104" s="211">
        <f>Q104*H104</f>
        <v>0</v>
      </c>
      <c r="S104" s="211">
        <v>0</v>
      </c>
      <c r="T104" s="212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13" t="s">
        <v>182</v>
      </c>
      <c r="AT104" s="213" t="s">
        <v>456</v>
      </c>
      <c r="AU104" s="213" t="s">
        <v>79</v>
      </c>
      <c r="AY104" s="15" t="s">
        <v>135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5" t="s">
        <v>79</v>
      </c>
      <c r="BK104" s="214">
        <f>ROUND(I104*H104,2)</f>
        <v>0</v>
      </c>
      <c r="BL104" s="15" t="s">
        <v>89</v>
      </c>
      <c r="BM104" s="213" t="s">
        <v>89</v>
      </c>
    </row>
    <row r="105" s="2" customFormat="1" ht="37.8" customHeight="1">
      <c r="A105" s="36"/>
      <c r="B105" s="37"/>
      <c r="C105" s="235" t="s">
        <v>182</v>
      </c>
      <c r="D105" s="235" t="s">
        <v>456</v>
      </c>
      <c r="E105" s="236" t="s">
        <v>1155</v>
      </c>
      <c r="F105" s="237" t="s">
        <v>1156</v>
      </c>
      <c r="G105" s="238" t="s">
        <v>170</v>
      </c>
      <c r="H105" s="239">
        <v>590</v>
      </c>
      <c r="I105" s="240"/>
      <c r="J105" s="241">
        <f>ROUND(I105*H105,2)</f>
        <v>0</v>
      </c>
      <c r="K105" s="237" t="s">
        <v>19</v>
      </c>
      <c r="L105" s="242"/>
      <c r="M105" s="243" t="s">
        <v>19</v>
      </c>
      <c r="N105" s="244" t="s">
        <v>45</v>
      </c>
      <c r="O105" s="82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13" t="s">
        <v>182</v>
      </c>
      <c r="AT105" s="213" t="s">
        <v>456</v>
      </c>
      <c r="AU105" s="213" t="s">
        <v>79</v>
      </c>
      <c r="AY105" s="15" t="s">
        <v>135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5" t="s">
        <v>79</v>
      </c>
      <c r="BK105" s="214">
        <f>ROUND(I105*H105,2)</f>
        <v>0</v>
      </c>
      <c r="BL105" s="15" t="s">
        <v>89</v>
      </c>
      <c r="BM105" s="213" t="s">
        <v>95</v>
      </c>
    </row>
    <row r="106" s="2" customFormat="1" ht="37.8" customHeight="1">
      <c r="A106" s="36"/>
      <c r="B106" s="37"/>
      <c r="C106" s="235" t="s">
        <v>190</v>
      </c>
      <c r="D106" s="235" t="s">
        <v>456</v>
      </c>
      <c r="E106" s="236" t="s">
        <v>1157</v>
      </c>
      <c r="F106" s="237" t="s">
        <v>1158</v>
      </c>
      <c r="G106" s="238" t="s">
        <v>170</v>
      </c>
      <c r="H106" s="239">
        <v>360</v>
      </c>
      <c r="I106" s="240"/>
      <c r="J106" s="241">
        <f>ROUND(I106*H106,2)</f>
        <v>0</v>
      </c>
      <c r="K106" s="237" t="s">
        <v>19</v>
      </c>
      <c r="L106" s="242"/>
      <c r="M106" s="243" t="s">
        <v>19</v>
      </c>
      <c r="N106" s="244" t="s">
        <v>45</v>
      </c>
      <c r="O106" s="82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2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13" t="s">
        <v>182</v>
      </c>
      <c r="AT106" s="213" t="s">
        <v>456</v>
      </c>
      <c r="AU106" s="213" t="s">
        <v>79</v>
      </c>
      <c r="AY106" s="15" t="s">
        <v>135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5" t="s">
        <v>79</v>
      </c>
      <c r="BK106" s="214">
        <f>ROUND(I106*H106,2)</f>
        <v>0</v>
      </c>
      <c r="BL106" s="15" t="s">
        <v>89</v>
      </c>
      <c r="BM106" s="213" t="s">
        <v>182</v>
      </c>
    </row>
    <row r="107" s="2" customFormat="1" ht="24.15" customHeight="1">
      <c r="A107" s="36"/>
      <c r="B107" s="37"/>
      <c r="C107" s="235" t="s">
        <v>221</v>
      </c>
      <c r="D107" s="235" t="s">
        <v>456</v>
      </c>
      <c r="E107" s="236" t="s">
        <v>1159</v>
      </c>
      <c r="F107" s="237" t="s">
        <v>1160</v>
      </c>
      <c r="G107" s="238" t="s">
        <v>170</v>
      </c>
      <c r="H107" s="239">
        <v>10</v>
      </c>
      <c r="I107" s="240"/>
      <c r="J107" s="241">
        <f>ROUND(I107*H107,2)</f>
        <v>0</v>
      </c>
      <c r="K107" s="237" t="s">
        <v>19</v>
      </c>
      <c r="L107" s="242"/>
      <c r="M107" s="243" t="s">
        <v>19</v>
      </c>
      <c r="N107" s="244" t="s">
        <v>45</v>
      </c>
      <c r="O107" s="82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13" t="s">
        <v>182</v>
      </c>
      <c r="AT107" s="213" t="s">
        <v>456</v>
      </c>
      <c r="AU107" s="213" t="s">
        <v>79</v>
      </c>
      <c r="AY107" s="15" t="s">
        <v>135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5" t="s">
        <v>79</v>
      </c>
      <c r="BK107" s="214">
        <f>ROUND(I107*H107,2)</f>
        <v>0</v>
      </c>
      <c r="BL107" s="15" t="s">
        <v>89</v>
      </c>
      <c r="BM107" s="213" t="s">
        <v>221</v>
      </c>
    </row>
    <row r="108" s="12" customFormat="1" ht="25.92" customHeight="1">
      <c r="A108" s="12"/>
      <c r="B108" s="186"/>
      <c r="C108" s="187"/>
      <c r="D108" s="188" t="s">
        <v>73</v>
      </c>
      <c r="E108" s="189" t="s">
        <v>1161</v>
      </c>
      <c r="F108" s="189" t="s">
        <v>1162</v>
      </c>
      <c r="G108" s="187"/>
      <c r="H108" s="187"/>
      <c r="I108" s="190"/>
      <c r="J108" s="191">
        <f>BK108</f>
        <v>0</v>
      </c>
      <c r="K108" s="187"/>
      <c r="L108" s="192"/>
      <c r="M108" s="193"/>
      <c r="N108" s="194"/>
      <c r="O108" s="194"/>
      <c r="P108" s="195">
        <f>SUM(P109:P114)</f>
        <v>0</v>
      </c>
      <c r="Q108" s="194"/>
      <c r="R108" s="195">
        <f>SUM(R109:R114)</f>
        <v>0</v>
      </c>
      <c r="S108" s="194"/>
      <c r="T108" s="196">
        <f>SUM(T109:T114)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197" t="s">
        <v>79</v>
      </c>
      <c r="AT108" s="198" t="s">
        <v>73</v>
      </c>
      <c r="AU108" s="198" t="s">
        <v>74</v>
      </c>
      <c r="AY108" s="197" t="s">
        <v>135</v>
      </c>
      <c r="BK108" s="199">
        <f>SUM(BK109:BK114)</f>
        <v>0</v>
      </c>
    </row>
    <row r="109" s="2" customFormat="1" ht="33" customHeight="1">
      <c r="A109" s="36"/>
      <c r="B109" s="37"/>
      <c r="C109" s="202" t="s">
        <v>229</v>
      </c>
      <c r="D109" s="202" t="s">
        <v>137</v>
      </c>
      <c r="E109" s="203" t="s">
        <v>1163</v>
      </c>
      <c r="F109" s="204" t="s">
        <v>1164</v>
      </c>
      <c r="G109" s="205" t="s">
        <v>186</v>
      </c>
      <c r="H109" s="206">
        <v>2</v>
      </c>
      <c r="I109" s="207"/>
      <c r="J109" s="208">
        <f>ROUND(I109*H109,2)</f>
        <v>0</v>
      </c>
      <c r="K109" s="204" t="s">
        <v>141</v>
      </c>
      <c r="L109" s="42"/>
      <c r="M109" s="209" t="s">
        <v>19</v>
      </c>
      <c r="N109" s="210" t="s">
        <v>45</v>
      </c>
      <c r="O109" s="82"/>
      <c r="P109" s="211">
        <f>O109*H109</f>
        <v>0</v>
      </c>
      <c r="Q109" s="211">
        <v>0</v>
      </c>
      <c r="R109" s="211">
        <f>Q109*H109</f>
        <v>0</v>
      </c>
      <c r="S109" s="211">
        <v>0</v>
      </c>
      <c r="T109" s="212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13" t="s">
        <v>89</v>
      </c>
      <c r="AT109" s="213" t="s">
        <v>137</v>
      </c>
      <c r="AU109" s="213" t="s">
        <v>79</v>
      </c>
      <c r="AY109" s="15" t="s">
        <v>135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5" t="s">
        <v>79</v>
      </c>
      <c r="BK109" s="214">
        <f>ROUND(I109*H109,2)</f>
        <v>0</v>
      </c>
      <c r="BL109" s="15" t="s">
        <v>89</v>
      </c>
      <c r="BM109" s="213" t="s">
        <v>1165</v>
      </c>
    </row>
    <row r="110" s="2" customFormat="1">
      <c r="A110" s="36"/>
      <c r="B110" s="37"/>
      <c r="C110" s="38"/>
      <c r="D110" s="215" t="s">
        <v>143</v>
      </c>
      <c r="E110" s="38"/>
      <c r="F110" s="216" t="s">
        <v>1166</v>
      </c>
      <c r="G110" s="38"/>
      <c r="H110" s="38"/>
      <c r="I110" s="217"/>
      <c r="J110" s="38"/>
      <c r="K110" s="38"/>
      <c r="L110" s="42"/>
      <c r="M110" s="218"/>
      <c r="N110" s="219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143</v>
      </c>
      <c r="AU110" s="15" t="s">
        <v>79</v>
      </c>
    </row>
    <row r="111" s="2" customFormat="1" ht="37.8" customHeight="1">
      <c r="A111" s="36"/>
      <c r="B111" s="37"/>
      <c r="C111" s="202" t="s">
        <v>239</v>
      </c>
      <c r="D111" s="202" t="s">
        <v>137</v>
      </c>
      <c r="E111" s="203" t="s">
        <v>1167</v>
      </c>
      <c r="F111" s="204" t="s">
        <v>1168</v>
      </c>
      <c r="G111" s="205" t="s">
        <v>186</v>
      </c>
      <c r="H111" s="206">
        <v>48</v>
      </c>
      <c r="I111" s="207"/>
      <c r="J111" s="208">
        <f>ROUND(I111*H111,2)</f>
        <v>0</v>
      </c>
      <c r="K111" s="204" t="s">
        <v>141</v>
      </c>
      <c r="L111" s="42"/>
      <c r="M111" s="209" t="s">
        <v>19</v>
      </c>
      <c r="N111" s="210" t="s">
        <v>45</v>
      </c>
      <c r="O111" s="82"/>
      <c r="P111" s="211">
        <f>O111*H111</f>
        <v>0</v>
      </c>
      <c r="Q111" s="211">
        <v>0</v>
      </c>
      <c r="R111" s="211">
        <f>Q111*H111</f>
        <v>0</v>
      </c>
      <c r="S111" s="211">
        <v>0</v>
      </c>
      <c r="T111" s="212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13" t="s">
        <v>89</v>
      </c>
      <c r="AT111" s="213" t="s">
        <v>137</v>
      </c>
      <c r="AU111" s="213" t="s">
        <v>79</v>
      </c>
      <c r="AY111" s="15" t="s">
        <v>135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5" t="s">
        <v>79</v>
      </c>
      <c r="BK111" s="214">
        <f>ROUND(I111*H111,2)</f>
        <v>0</v>
      </c>
      <c r="BL111" s="15" t="s">
        <v>89</v>
      </c>
      <c r="BM111" s="213" t="s">
        <v>1169</v>
      </c>
    </row>
    <row r="112" s="2" customFormat="1">
      <c r="A112" s="36"/>
      <c r="B112" s="37"/>
      <c r="C112" s="38"/>
      <c r="D112" s="215" t="s">
        <v>143</v>
      </c>
      <c r="E112" s="38"/>
      <c r="F112" s="216" t="s">
        <v>1170</v>
      </c>
      <c r="G112" s="38"/>
      <c r="H112" s="38"/>
      <c r="I112" s="217"/>
      <c r="J112" s="38"/>
      <c r="K112" s="38"/>
      <c r="L112" s="42"/>
      <c r="M112" s="218"/>
      <c r="N112" s="219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143</v>
      </c>
      <c r="AU112" s="15" t="s">
        <v>79</v>
      </c>
    </row>
    <row r="113" s="2" customFormat="1" ht="16.5" customHeight="1">
      <c r="A113" s="36"/>
      <c r="B113" s="37"/>
      <c r="C113" s="235" t="s">
        <v>246</v>
      </c>
      <c r="D113" s="235" t="s">
        <v>456</v>
      </c>
      <c r="E113" s="236" t="s">
        <v>1171</v>
      </c>
      <c r="F113" s="237" t="s">
        <v>1172</v>
      </c>
      <c r="G113" s="238" t="s">
        <v>186</v>
      </c>
      <c r="H113" s="239">
        <v>10</v>
      </c>
      <c r="I113" s="240"/>
      <c r="J113" s="241">
        <f>ROUND(I113*H113,2)</f>
        <v>0</v>
      </c>
      <c r="K113" s="237" t="s">
        <v>19</v>
      </c>
      <c r="L113" s="242"/>
      <c r="M113" s="243" t="s">
        <v>19</v>
      </c>
      <c r="N113" s="244" t="s">
        <v>45</v>
      </c>
      <c r="O113" s="82"/>
      <c r="P113" s="211">
        <f>O113*H113</f>
        <v>0</v>
      </c>
      <c r="Q113" s="211">
        <v>0</v>
      </c>
      <c r="R113" s="211">
        <f>Q113*H113</f>
        <v>0</v>
      </c>
      <c r="S113" s="211">
        <v>0</v>
      </c>
      <c r="T113" s="212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13" t="s">
        <v>182</v>
      </c>
      <c r="AT113" s="213" t="s">
        <v>456</v>
      </c>
      <c r="AU113" s="213" t="s">
        <v>79</v>
      </c>
      <c r="AY113" s="15" t="s">
        <v>135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5" t="s">
        <v>79</v>
      </c>
      <c r="BK113" s="214">
        <f>ROUND(I113*H113,2)</f>
        <v>0</v>
      </c>
      <c r="BL113" s="15" t="s">
        <v>89</v>
      </c>
      <c r="BM113" s="213" t="s">
        <v>239</v>
      </c>
    </row>
    <row r="114" s="2" customFormat="1" ht="16.5" customHeight="1">
      <c r="A114" s="36"/>
      <c r="B114" s="37"/>
      <c r="C114" s="235" t="s">
        <v>253</v>
      </c>
      <c r="D114" s="235" t="s">
        <v>456</v>
      </c>
      <c r="E114" s="236" t="s">
        <v>1173</v>
      </c>
      <c r="F114" s="237" t="s">
        <v>1174</v>
      </c>
      <c r="G114" s="238" t="s">
        <v>186</v>
      </c>
      <c r="H114" s="239">
        <v>144</v>
      </c>
      <c r="I114" s="240"/>
      <c r="J114" s="241">
        <f>ROUND(I114*H114,2)</f>
        <v>0</v>
      </c>
      <c r="K114" s="237" t="s">
        <v>19</v>
      </c>
      <c r="L114" s="242"/>
      <c r="M114" s="243" t="s">
        <v>19</v>
      </c>
      <c r="N114" s="244" t="s">
        <v>45</v>
      </c>
      <c r="O114" s="82"/>
      <c r="P114" s="211">
        <f>O114*H114</f>
        <v>0</v>
      </c>
      <c r="Q114" s="211">
        <v>0</v>
      </c>
      <c r="R114" s="211">
        <f>Q114*H114</f>
        <v>0</v>
      </c>
      <c r="S114" s="211">
        <v>0</v>
      </c>
      <c r="T114" s="212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13" t="s">
        <v>182</v>
      </c>
      <c r="AT114" s="213" t="s">
        <v>456</v>
      </c>
      <c r="AU114" s="213" t="s">
        <v>79</v>
      </c>
      <c r="AY114" s="15" t="s">
        <v>135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5" t="s">
        <v>79</v>
      </c>
      <c r="BK114" s="214">
        <f>ROUND(I114*H114,2)</f>
        <v>0</v>
      </c>
      <c r="BL114" s="15" t="s">
        <v>89</v>
      </c>
      <c r="BM114" s="213" t="s">
        <v>253</v>
      </c>
    </row>
    <row r="115" s="12" customFormat="1" ht="25.92" customHeight="1">
      <c r="A115" s="12"/>
      <c r="B115" s="186"/>
      <c r="C115" s="187"/>
      <c r="D115" s="188" t="s">
        <v>73</v>
      </c>
      <c r="E115" s="189" t="s">
        <v>1175</v>
      </c>
      <c r="F115" s="189" t="s">
        <v>1176</v>
      </c>
      <c r="G115" s="187"/>
      <c r="H115" s="187"/>
      <c r="I115" s="190"/>
      <c r="J115" s="191">
        <f>BK115</f>
        <v>0</v>
      </c>
      <c r="K115" s="187"/>
      <c r="L115" s="192"/>
      <c r="M115" s="193"/>
      <c r="N115" s="194"/>
      <c r="O115" s="194"/>
      <c r="P115" s="195">
        <f>SUM(P116:P135)</f>
        <v>0</v>
      </c>
      <c r="Q115" s="194"/>
      <c r="R115" s="195">
        <f>SUM(R116:R135)</f>
        <v>0</v>
      </c>
      <c r="S115" s="194"/>
      <c r="T115" s="196">
        <f>SUM(T116:T135)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197" t="s">
        <v>79</v>
      </c>
      <c r="AT115" s="198" t="s">
        <v>73</v>
      </c>
      <c r="AU115" s="198" t="s">
        <v>74</v>
      </c>
      <c r="AY115" s="197" t="s">
        <v>135</v>
      </c>
      <c r="BK115" s="199">
        <f>SUM(BK116:BK135)</f>
        <v>0</v>
      </c>
    </row>
    <row r="116" s="2" customFormat="1" ht="21.75" customHeight="1">
      <c r="A116" s="36"/>
      <c r="B116" s="37"/>
      <c r="C116" s="202" t="s">
        <v>8</v>
      </c>
      <c r="D116" s="202" t="s">
        <v>137</v>
      </c>
      <c r="E116" s="203" t="s">
        <v>1177</v>
      </c>
      <c r="F116" s="204" t="s">
        <v>1178</v>
      </c>
      <c r="G116" s="205" t="s">
        <v>186</v>
      </c>
      <c r="H116" s="206">
        <v>8</v>
      </c>
      <c r="I116" s="207"/>
      <c r="J116" s="208">
        <f>ROUND(I116*H116,2)</f>
        <v>0</v>
      </c>
      <c r="K116" s="204" t="s">
        <v>19</v>
      </c>
      <c r="L116" s="42"/>
      <c r="M116" s="209" t="s">
        <v>19</v>
      </c>
      <c r="N116" s="210" t="s">
        <v>45</v>
      </c>
      <c r="O116" s="82"/>
      <c r="P116" s="211">
        <f>O116*H116</f>
        <v>0</v>
      </c>
      <c r="Q116" s="211">
        <v>0</v>
      </c>
      <c r="R116" s="211">
        <f>Q116*H116</f>
        <v>0</v>
      </c>
      <c r="S116" s="211">
        <v>0</v>
      </c>
      <c r="T116" s="212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13" t="s">
        <v>89</v>
      </c>
      <c r="AT116" s="213" t="s">
        <v>137</v>
      </c>
      <c r="AU116" s="213" t="s">
        <v>79</v>
      </c>
      <c r="AY116" s="15" t="s">
        <v>135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15" t="s">
        <v>79</v>
      </c>
      <c r="BK116" s="214">
        <f>ROUND(I116*H116,2)</f>
        <v>0</v>
      </c>
      <c r="BL116" s="15" t="s">
        <v>89</v>
      </c>
      <c r="BM116" s="213" t="s">
        <v>1179</v>
      </c>
    </row>
    <row r="117" s="2" customFormat="1" ht="21.75" customHeight="1">
      <c r="A117" s="36"/>
      <c r="B117" s="37"/>
      <c r="C117" s="202" t="s">
        <v>271</v>
      </c>
      <c r="D117" s="202" t="s">
        <v>137</v>
      </c>
      <c r="E117" s="203" t="s">
        <v>1180</v>
      </c>
      <c r="F117" s="204" t="s">
        <v>1181</v>
      </c>
      <c r="G117" s="205" t="s">
        <v>186</v>
      </c>
      <c r="H117" s="206">
        <v>2</v>
      </c>
      <c r="I117" s="207"/>
      <c r="J117" s="208">
        <f>ROUND(I117*H117,2)</f>
        <v>0</v>
      </c>
      <c r="K117" s="204" t="s">
        <v>19</v>
      </c>
      <c r="L117" s="42"/>
      <c r="M117" s="209" t="s">
        <v>19</v>
      </c>
      <c r="N117" s="210" t="s">
        <v>45</v>
      </c>
      <c r="O117" s="82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13" t="s">
        <v>89</v>
      </c>
      <c r="AT117" s="213" t="s">
        <v>137</v>
      </c>
      <c r="AU117" s="213" t="s">
        <v>79</v>
      </c>
      <c r="AY117" s="15" t="s">
        <v>135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5" t="s">
        <v>79</v>
      </c>
      <c r="BK117" s="214">
        <f>ROUND(I117*H117,2)</f>
        <v>0</v>
      </c>
      <c r="BL117" s="15" t="s">
        <v>89</v>
      </c>
      <c r="BM117" s="213" t="s">
        <v>1182</v>
      </c>
    </row>
    <row r="118" s="2" customFormat="1" ht="21.75" customHeight="1">
      <c r="A118" s="36"/>
      <c r="B118" s="37"/>
      <c r="C118" s="202" t="s">
        <v>281</v>
      </c>
      <c r="D118" s="202" t="s">
        <v>137</v>
      </c>
      <c r="E118" s="203" t="s">
        <v>1183</v>
      </c>
      <c r="F118" s="204" t="s">
        <v>1184</v>
      </c>
      <c r="G118" s="205" t="s">
        <v>186</v>
      </c>
      <c r="H118" s="206">
        <v>3</v>
      </c>
      <c r="I118" s="207"/>
      <c r="J118" s="208">
        <f>ROUND(I118*H118,2)</f>
        <v>0</v>
      </c>
      <c r="K118" s="204" t="s">
        <v>19</v>
      </c>
      <c r="L118" s="42"/>
      <c r="M118" s="209" t="s">
        <v>19</v>
      </c>
      <c r="N118" s="210" t="s">
        <v>45</v>
      </c>
      <c r="O118" s="82"/>
      <c r="P118" s="211">
        <f>O118*H118</f>
        <v>0</v>
      </c>
      <c r="Q118" s="211">
        <v>0</v>
      </c>
      <c r="R118" s="211">
        <f>Q118*H118</f>
        <v>0</v>
      </c>
      <c r="S118" s="211">
        <v>0</v>
      </c>
      <c r="T118" s="212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13" t="s">
        <v>89</v>
      </c>
      <c r="AT118" s="213" t="s">
        <v>137</v>
      </c>
      <c r="AU118" s="213" t="s">
        <v>79</v>
      </c>
      <c r="AY118" s="15" t="s">
        <v>135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5" t="s">
        <v>79</v>
      </c>
      <c r="BK118" s="214">
        <f>ROUND(I118*H118,2)</f>
        <v>0</v>
      </c>
      <c r="BL118" s="15" t="s">
        <v>89</v>
      </c>
      <c r="BM118" s="213" t="s">
        <v>1185</v>
      </c>
    </row>
    <row r="119" s="2" customFormat="1" ht="24.15" customHeight="1">
      <c r="A119" s="36"/>
      <c r="B119" s="37"/>
      <c r="C119" s="202" t="s">
        <v>287</v>
      </c>
      <c r="D119" s="202" t="s">
        <v>137</v>
      </c>
      <c r="E119" s="203" t="s">
        <v>1186</v>
      </c>
      <c r="F119" s="204" t="s">
        <v>1187</v>
      </c>
      <c r="G119" s="205" t="s">
        <v>186</v>
      </c>
      <c r="H119" s="206">
        <v>6</v>
      </c>
      <c r="I119" s="207"/>
      <c r="J119" s="208">
        <f>ROUND(I119*H119,2)</f>
        <v>0</v>
      </c>
      <c r="K119" s="204" t="s">
        <v>19</v>
      </c>
      <c r="L119" s="42"/>
      <c r="M119" s="209" t="s">
        <v>19</v>
      </c>
      <c r="N119" s="210" t="s">
        <v>45</v>
      </c>
      <c r="O119" s="82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13" t="s">
        <v>89</v>
      </c>
      <c r="AT119" s="213" t="s">
        <v>137</v>
      </c>
      <c r="AU119" s="213" t="s">
        <v>79</v>
      </c>
      <c r="AY119" s="15" t="s">
        <v>135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5" t="s">
        <v>79</v>
      </c>
      <c r="BK119" s="214">
        <f>ROUND(I119*H119,2)</f>
        <v>0</v>
      </c>
      <c r="BL119" s="15" t="s">
        <v>89</v>
      </c>
      <c r="BM119" s="213" t="s">
        <v>1188</v>
      </c>
    </row>
    <row r="120" s="2" customFormat="1" ht="21.75" customHeight="1">
      <c r="A120" s="36"/>
      <c r="B120" s="37"/>
      <c r="C120" s="202" t="s">
        <v>292</v>
      </c>
      <c r="D120" s="202" t="s">
        <v>137</v>
      </c>
      <c r="E120" s="203" t="s">
        <v>1189</v>
      </c>
      <c r="F120" s="204" t="s">
        <v>1190</v>
      </c>
      <c r="G120" s="205" t="s">
        <v>186</v>
      </c>
      <c r="H120" s="206">
        <v>2</v>
      </c>
      <c r="I120" s="207"/>
      <c r="J120" s="208">
        <f>ROUND(I120*H120,2)</f>
        <v>0</v>
      </c>
      <c r="K120" s="204" t="s">
        <v>19</v>
      </c>
      <c r="L120" s="42"/>
      <c r="M120" s="209" t="s">
        <v>19</v>
      </c>
      <c r="N120" s="210" t="s">
        <v>45</v>
      </c>
      <c r="O120" s="82"/>
      <c r="P120" s="211">
        <f>O120*H120</f>
        <v>0</v>
      </c>
      <c r="Q120" s="211">
        <v>0</v>
      </c>
      <c r="R120" s="211">
        <f>Q120*H120</f>
        <v>0</v>
      </c>
      <c r="S120" s="211">
        <v>0</v>
      </c>
      <c r="T120" s="212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13" t="s">
        <v>89</v>
      </c>
      <c r="AT120" s="213" t="s">
        <v>137</v>
      </c>
      <c r="AU120" s="213" t="s">
        <v>79</v>
      </c>
      <c r="AY120" s="15" t="s">
        <v>135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5" t="s">
        <v>79</v>
      </c>
      <c r="BK120" s="214">
        <f>ROUND(I120*H120,2)</f>
        <v>0</v>
      </c>
      <c r="BL120" s="15" t="s">
        <v>89</v>
      </c>
      <c r="BM120" s="213" t="s">
        <v>1191</v>
      </c>
    </row>
    <row r="121" s="2" customFormat="1" ht="21.75" customHeight="1">
      <c r="A121" s="36"/>
      <c r="B121" s="37"/>
      <c r="C121" s="235" t="s">
        <v>298</v>
      </c>
      <c r="D121" s="235" t="s">
        <v>456</v>
      </c>
      <c r="E121" s="236" t="s">
        <v>1177</v>
      </c>
      <c r="F121" s="237" t="s">
        <v>1178</v>
      </c>
      <c r="G121" s="238" t="s">
        <v>186</v>
      </c>
      <c r="H121" s="239">
        <v>8</v>
      </c>
      <c r="I121" s="240"/>
      <c r="J121" s="241">
        <f>ROUND(I121*H121,2)</f>
        <v>0</v>
      </c>
      <c r="K121" s="237" t="s">
        <v>19</v>
      </c>
      <c r="L121" s="242"/>
      <c r="M121" s="243" t="s">
        <v>19</v>
      </c>
      <c r="N121" s="244" t="s">
        <v>45</v>
      </c>
      <c r="O121" s="82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13" t="s">
        <v>182</v>
      </c>
      <c r="AT121" s="213" t="s">
        <v>456</v>
      </c>
      <c r="AU121" s="213" t="s">
        <v>79</v>
      </c>
      <c r="AY121" s="15" t="s">
        <v>135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5" t="s">
        <v>79</v>
      </c>
      <c r="BK121" s="214">
        <f>ROUND(I121*H121,2)</f>
        <v>0</v>
      </c>
      <c r="BL121" s="15" t="s">
        <v>89</v>
      </c>
      <c r="BM121" s="213" t="s">
        <v>271</v>
      </c>
    </row>
    <row r="122" s="2" customFormat="1" ht="16.5" customHeight="1">
      <c r="A122" s="36"/>
      <c r="B122" s="37"/>
      <c r="C122" s="235" t="s">
        <v>7</v>
      </c>
      <c r="D122" s="235" t="s">
        <v>456</v>
      </c>
      <c r="E122" s="236" t="s">
        <v>1192</v>
      </c>
      <c r="F122" s="237" t="s">
        <v>1193</v>
      </c>
      <c r="G122" s="238" t="s">
        <v>186</v>
      </c>
      <c r="H122" s="239">
        <v>8</v>
      </c>
      <c r="I122" s="240"/>
      <c r="J122" s="241">
        <f>ROUND(I122*H122,2)</f>
        <v>0</v>
      </c>
      <c r="K122" s="237" t="s">
        <v>19</v>
      </c>
      <c r="L122" s="242"/>
      <c r="M122" s="243" t="s">
        <v>19</v>
      </c>
      <c r="N122" s="244" t="s">
        <v>45</v>
      </c>
      <c r="O122" s="82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13" t="s">
        <v>182</v>
      </c>
      <c r="AT122" s="213" t="s">
        <v>456</v>
      </c>
      <c r="AU122" s="213" t="s">
        <v>79</v>
      </c>
      <c r="AY122" s="15" t="s">
        <v>135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5" t="s">
        <v>79</v>
      </c>
      <c r="BK122" s="214">
        <f>ROUND(I122*H122,2)</f>
        <v>0</v>
      </c>
      <c r="BL122" s="15" t="s">
        <v>89</v>
      </c>
      <c r="BM122" s="213" t="s">
        <v>287</v>
      </c>
    </row>
    <row r="123" s="2" customFormat="1" ht="16.5" customHeight="1">
      <c r="A123" s="36"/>
      <c r="B123" s="37"/>
      <c r="C123" s="235" t="s">
        <v>307</v>
      </c>
      <c r="D123" s="235" t="s">
        <v>456</v>
      </c>
      <c r="E123" s="236" t="s">
        <v>1194</v>
      </c>
      <c r="F123" s="237" t="s">
        <v>1195</v>
      </c>
      <c r="G123" s="238" t="s">
        <v>186</v>
      </c>
      <c r="H123" s="239">
        <v>8</v>
      </c>
      <c r="I123" s="240"/>
      <c r="J123" s="241">
        <f>ROUND(I123*H123,2)</f>
        <v>0</v>
      </c>
      <c r="K123" s="237" t="s">
        <v>19</v>
      </c>
      <c r="L123" s="242"/>
      <c r="M123" s="243" t="s">
        <v>19</v>
      </c>
      <c r="N123" s="244" t="s">
        <v>45</v>
      </c>
      <c r="O123" s="82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13" t="s">
        <v>182</v>
      </c>
      <c r="AT123" s="213" t="s">
        <v>456</v>
      </c>
      <c r="AU123" s="213" t="s">
        <v>79</v>
      </c>
      <c r="AY123" s="15" t="s">
        <v>135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5" t="s">
        <v>79</v>
      </c>
      <c r="BK123" s="214">
        <f>ROUND(I123*H123,2)</f>
        <v>0</v>
      </c>
      <c r="BL123" s="15" t="s">
        <v>89</v>
      </c>
      <c r="BM123" s="213" t="s">
        <v>298</v>
      </c>
    </row>
    <row r="124" s="2" customFormat="1" ht="21.75" customHeight="1">
      <c r="A124" s="36"/>
      <c r="B124" s="37"/>
      <c r="C124" s="235" t="s">
        <v>313</v>
      </c>
      <c r="D124" s="235" t="s">
        <v>456</v>
      </c>
      <c r="E124" s="236" t="s">
        <v>1180</v>
      </c>
      <c r="F124" s="237" t="s">
        <v>1181</v>
      </c>
      <c r="G124" s="238" t="s">
        <v>186</v>
      </c>
      <c r="H124" s="239">
        <v>2</v>
      </c>
      <c r="I124" s="240"/>
      <c r="J124" s="241">
        <f>ROUND(I124*H124,2)</f>
        <v>0</v>
      </c>
      <c r="K124" s="237" t="s">
        <v>19</v>
      </c>
      <c r="L124" s="242"/>
      <c r="M124" s="243" t="s">
        <v>19</v>
      </c>
      <c r="N124" s="244" t="s">
        <v>45</v>
      </c>
      <c r="O124" s="82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13" t="s">
        <v>182</v>
      </c>
      <c r="AT124" s="213" t="s">
        <v>456</v>
      </c>
      <c r="AU124" s="213" t="s">
        <v>79</v>
      </c>
      <c r="AY124" s="15" t="s">
        <v>135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5" t="s">
        <v>79</v>
      </c>
      <c r="BK124" s="214">
        <f>ROUND(I124*H124,2)</f>
        <v>0</v>
      </c>
      <c r="BL124" s="15" t="s">
        <v>89</v>
      </c>
      <c r="BM124" s="213" t="s">
        <v>307</v>
      </c>
    </row>
    <row r="125" s="2" customFormat="1" ht="16.5" customHeight="1">
      <c r="A125" s="36"/>
      <c r="B125" s="37"/>
      <c r="C125" s="235" t="s">
        <v>319</v>
      </c>
      <c r="D125" s="235" t="s">
        <v>456</v>
      </c>
      <c r="E125" s="236" t="s">
        <v>1196</v>
      </c>
      <c r="F125" s="237" t="s">
        <v>1193</v>
      </c>
      <c r="G125" s="238" t="s">
        <v>186</v>
      </c>
      <c r="H125" s="239">
        <v>2</v>
      </c>
      <c r="I125" s="240"/>
      <c r="J125" s="241">
        <f>ROUND(I125*H125,2)</f>
        <v>0</v>
      </c>
      <c r="K125" s="237" t="s">
        <v>19</v>
      </c>
      <c r="L125" s="242"/>
      <c r="M125" s="243" t="s">
        <v>19</v>
      </c>
      <c r="N125" s="244" t="s">
        <v>45</v>
      </c>
      <c r="O125" s="82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13" t="s">
        <v>182</v>
      </c>
      <c r="AT125" s="213" t="s">
        <v>456</v>
      </c>
      <c r="AU125" s="213" t="s">
        <v>79</v>
      </c>
      <c r="AY125" s="15" t="s">
        <v>135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5" t="s">
        <v>79</v>
      </c>
      <c r="BK125" s="214">
        <f>ROUND(I125*H125,2)</f>
        <v>0</v>
      </c>
      <c r="BL125" s="15" t="s">
        <v>89</v>
      </c>
      <c r="BM125" s="213" t="s">
        <v>319</v>
      </c>
    </row>
    <row r="126" s="2" customFormat="1" ht="16.5" customHeight="1">
      <c r="A126" s="36"/>
      <c r="B126" s="37"/>
      <c r="C126" s="235" t="s">
        <v>324</v>
      </c>
      <c r="D126" s="235" t="s">
        <v>456</v>
      </c>
      <c r="E126" s="236" t="s">
        <v>1194</v>
      </c>
      <c r="F126" s="237" t="s">
        <v>1195</v>
      </c>
      <c r="G126" s="238" t="s">
        <v>186</v>
      </c>
      <c r="H126" s="239">
        <v>2</v>
      </c>
      <c r="I126" s="240"/>
      <c r="J126" s="241">
        <f>ROUND(I126*H126,2)</f>
        <v>0</v>
      </c>
      <c r="K126" s="237" t="s">
        <v>19</v>
      </c>
      <c r="L126" s="242"/>
      <c r="M126" s="243" t="s">
        <v>19</v>
      </c>
      <c r="N126" s="244" t="s">
        <v>45</v>
      </c>
      <c r="O126" s="82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13" t="s">
        <v>182</v>
      </c>
      <c r="AT126" s="213" t="s">
        <v>456</v>
      </c>
      <c r="AU126" s="213" t="s">
        <v>79</v>
      </c>
      <c r="AY126" s="15" t="s">
        <v>135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5" t="s">
        <v>79</v>
      </c>
      <c r="BK126" s="214">
        <f>ROUND(I126*H126,2)</f>
        <v>0</v>
      </c>
      <c r="BL126" s="15" t="s">
        <v>89</v>
      </c>
      <c r="BM126" s="213" t="s">
        <v>330</v>
      </c>
    </row>
    <row r="127" s="2" customFormat="1" ht="21.75" customHeight="1">
      <c r="A127" s="36"/>
      <c r="B127" s="37"/>
      <c r="C127" s="235" t="s">
        <v>330</v>
      </c>
      <c r="D127" s="235" t="s">
        <v>456</v>
      </c>
      <c r="E127" s="236" t="s">
        <v>1183</v>
      </c>
      <c r="F127" s="237" t="s">
        <v>1184</v>
      </c>
      <c r="G127" s="238" t="s">
        <v>186</v>
      </c>
      <c r="H127" s="239">
        <v>3</v>
      </c>
      <c r="I127" s="240"/>
      <c r="J127" s="241">
        <f>ROUND(I127*H127,2)</f>
        <v>0</v>
      </c>
      <c r="K127" s="237" t="s">
        <v>19</v>
      </c>
      <c r="L127" s="242"/>
      <c r="M127" s="243" t="s">
        <v>19</v>
      </c>
      <c r="N127" s="244" t="s">
        <v>45</v>
      </c>
      <c r="O127" s="82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13" t="s">
        <v>182</v>
      </c>
      <c r="AT127" s="213" t="s">
        <v>456</v>
      </c>
      <c r="AU127" s="213" t="s">
        <v>79</v>
      </c>
      <c r="AY127" s="15" t="s">
        <v>135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5" t="s">
        <v>79</v>
      </c>
      <c r="BK127" s="214">
        <f>ROUND(I127*H127,2)</f>
        <v>0</v>
      </c>
      <c r="BL127" s="15" t="s">
        <v>89</v>
      </c>
      <c r="BM127" s="213" t="s">
        <v>341</v>
      </c>
    </row>
    <row r="128" s="2" customFormat="1" ht="16.5" customHeight="1">
      <c r="A128" s="36"/>
      <c r="B128" s="37"/>
      <c r="C128" s="235" t="s">
        <v>336</v>
      </c>
      <c r="D128" s="235" t="s">
        <v>456</v>
      </c>
      <c r="E128" s="236" t="s">
        <v>1192</v>
      </c>
      <c r="F128" s="237" t="s">
        <v>1193</v>
      </c>
      <c r="G128" s="238" t="s">
        <v>186</v>
      </c>
      <c r="H128" s="239">
        <v>3</v>
      </c>
      <c r="I128" s="240"/>
      <c r="J128" s="241">
        <f>ROUND(I128*H128,2)</f>
        <v>0</v>
      </c>
      <c r="K128" s="237" t="s">
        <v>19</v>
      </c>
      <c r="L128" s="242"/>
      <c r="M128" s="243" t="s">
        <v>19</v>
      </c>
      <c r="N128" s="244" t="s">
        <v>45</v>
      </c>
      <c r="O128" s="82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13" t="s">
        <v>182</v>
      </c>
      <c r="AT128" s="213" t="s">
        <v>456</v>
      </c>
      <c r="AU128" s="213" t="s">
        <v>79</v>
      </c>
      <c r="AY128" s="15" t="s">
        <v>135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5" t="s">
        <v>79</v>
      </c>
      <c r="BK128" s="214">
        <f>ROUND(I128*H128,2)</f>
        <v>0</v>
      </c>
      <c r="BL128" s="15" t="s">
        <v>89</v>
      </c>
      <c r="BM128" s="213" t="s">
        <v>357</v>
      </c>
    </row>
    <row r="129" s="2" customFormat="1" ht="16.5" customHeight="1">
      <c r="A129" s="36"/>
      <c r="B129" s="37"/>
      <c r="C129" s="235" t="s">
        <v>341</v>
      </c>
      <c r="D129" s="235" t="s">
        <v>456</v>
      </c>
      <c r="E129" s="236" t="s">
        <v>1194</v>
      </c>
      <c r="F129" s="237" t="s">
        <v>1195</v>
      </c>
      <c r="G129" s="238" t="s">
        <v>186</v>
      </c>
      <c r="H129" s="239">
        <v>3</v>
      </c>
      <c r="I129" s="240"/>
      <c r="J129" s="241">
        <f>ROUND(I129*H129,2)</f>
        <v>0</v>
      </c>
      <c r="K129" s="237" t="s">
        <v>19</v>
      </c>
      <c r="L129" s="242"/>
      <c r="M129" s="243" t="s">
        <v>19</v>
      </c>
      <c r="N129" s="244" t="s">
        <v>45</v>
      </c>
      <c r="O129" s="82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13" t="s">
        <v>182</v>
      </c>
      <c r="AT129" s="213" t="s">
        <v>456</v>
      </c>
      <c r="AU129" s="213" t="s">
        <v>79</v>
      </c>
      <c r="AY129" s="15" t="s">
        <v>135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5" t="s">
        <v>79</v>
      </c>
      <c r="BK129" s="214">
        <f>ROUND(I129*H129,2)</f>
        <v>0</v>
      </c>
      <c r="BL129" s="15" t="s">
        <v>89</v>
      </c>
      <c r="BM129" s="213" t="s">
        <v>371</v>
      </c>
    </row>
    <row r="130" s="2" customFormat="1" ht="24.15" customHeight="1">
      <c r="A130" s="36"/>
      <c r="B130" s="37"/>
      <c r="C130" s="235" t="s">
        <v>348</v>
      </c>
      <c r="D130" s="235" t="s">
        <v>456</v>
      </c>
      <c r="E130" s="236" t="s">
        <v>1186</v>
      </c>
      <c r="F130" s="237" t="s">
        <v>1197</v>
      </c>
      <c r="G130" s="238" t="s">
        <v>186</v>
      </c>
      <c r="H130" s="239">
        <v>6</v>
      </c>
      <c r="I130" s="240"/>
      <c r="J130" s="241">
        <f>ROUND(I130*H130,2)</f>
        <v>0</v>
      </c>
      <c r="K130" s="237" t="s">
        <v>19</v>
      </c>
      <c r="L130" s="242"/>
      <c r="M130" s="243" t="s">
        <v>19</v>
      </c>
      <c r="N130" s="244" t="s">
        <v>45</v>
      </c>
      <c r="O130" s="82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13" t="s">
        <v>182</v>
      </c>
      <c r="AT130" s="213" t="s">
        <v>456</v>
      </c>
      <c r="AU130" s="213" t="s">
        <v>79</v>
      </c>
      <c r="AY130" s="15" t="s">
        <v>135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5" t="s">
        <v>79</v>
      </c>
      <c r="BK130" s="214">
        <f>ROUND(I130*H130,2)</f>
        <v>0</v>
      </c>
      <c r="BL130" s="15" t="s">
        <v>89</v>
      </c>
      <c r="BM130" s="213" t="s">
        <v>386</v>
      </c>
    </row>
    <row r="131" s="2" customFormat="1" ht="16.5" customHeight="1">
      <c r="A131" s="36"/>
      <c r="B131" s="37"/>
      <c r="C131" s="235" t="s">
        <v>357</v>
      </c>
      <c r="D131" s="235" t="s">
        <v>456</v>
      </c>
      <c r="E131" s="236" t="s">
        <v>1196</v>
      </c>
      <c r="F131" s="237" t="s">
        <v>1193</v>
      </c>
      <c r="G131" s="238" t="s">
        <v>186</v>
      </c>
      <c r="H131" s="239">
        <v>6</v>
      </c>
      <c r="I131" s="240"/>
      <c r="J131" s="241">
        <f>ROUND(I131*H131,2)</f>
        <v>0</v>
      </c>
      <c r="K131" s="237" t="s">
        <v>19</v>
      </c>
      <c r="L131" s="242"/>
      <c r="M131" s="243" t="s">
        <v>19</v>
      </c>
      <c r="N131" s="244" t="s">
        <v>45</v>
      </c>
      <c r="O131" s="82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13" t="s">
        <v>182</v>
      </c>
      <c r="AT131" s="213" t="s">
        <v>456</v>
      </c>
      <c r="AU131" s="213" t="s">
        <v>79</v>
      </c>
      <c r="AY131" s="15" t="s">
        <v>135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5" t="s">
        <v>79</v>
      </c>
      <c r="BK131" s="214">
        <f>ROUND(I131*H131,2)</f>
        <v>0</v>
      </c>
      <c r="BL131" s="15" t="s">
        <v>89</v>
      </c>
      <c r="BM131" s="213" t="s">
        <v>405</v>
      </c>
    </row>
    <row r="132" s="2" customFormat="1" ht="16.5" customHeight="1">
      <c r="A132" s="36"/>
      <c r="B132" s="37"/>
      <c r="C132" s="235" t="s">
        <v>364</v>
      </c>
      <c r="D132" s="235" t="s">
        <v>456</v>
      </c>
      <c r="E132" s="236" t="s">
        <v>1194</v>
      </c>
      <c r="F132" s="237" t="s">
        <v>1195</v>
      </c>
      <c r="G132" s="238" t="s">
        <v>186</v>
      </c>
      <c r="H132" s="239">
        <v>6</v>
      </c>
      <c r="I132" s="240"/>
      <c r="J132" s="241">
        <f>ROUND(I132*H132,2)</f>
        <v>0</v>
      </c>
      <c r="K132" s="237" t="s">
        <v>19</v>
      </c>
      <c r="L132" s="242"/>
      <c r="M132" s="243" t="s">
        <v>19</v>
      </c>
      <c r="N132" s="244" t="s">
        <v>45</v>
      </c>
      <c r="O132" s="82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13" t="s">
        <v>182</v>
      </c>
      <c r="AT132" s="213" t="s">
        <v>456</v>
      </c>
      <c r="AU132" s="213" t="s">
        <v>79</v>
      </c>
      <c r="AY132" s="15" t="s">
        <v>135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5" t="s">
        <v>79</v>
      </c>
      <c r="BK132" s="214">
        <f>ROUND(I132*H132,2)</f>
        <v>0</v>
      </c>
      <c r="BL132" s="15" t="s">
        <v>89</v>
      </c>
      <c r="BM132" s="213" t="s">
        <v>616</v>
      </c>
    </row>
    <row r="133" s="2" customFormat="1" ht="21.75" customHeight="1">
      <c r="A133" s="36"/>
      <c r="B133" s="37"/>
      <c r="C133" s="235" t="s">
        <v>371</v>
      </c>
      <c r="D133" s="235" t="s">
        <v>456</v>
      </c>
      <c r="E133" s="236" t="s">
        <v>1189</v>
      </c>
      <c r="F133" s="237" t="s">
        <v>1190</v>
      </c>
      <c r="G133" s="238" t="s">
        <v>186</v>
      </c>
      <c r="H133" s="239">
        <v>2</v>
      </c>
      <c r="I133" s="240"/>
      <c r="J133" s="241">
        <f>ROUND(I133*H133,2)</f>
        <v>0</v>
      </c>
      <c r="K133" s="237" t="s">
        <v>19</v>
      </c>
      <c r="L133" s="242"/>
      <c r="M133" s="243" t="s">
        <v>19</v>
      </c>
      <c r="N133" s="244" t="s">
        <v>45</v>
      </c>
      <c r="O133" s="82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13" t="s">
        <v>182</v>
      </c>
      <c r="AT133" s="213" t="s">
        <v>456</v>
      </c>
      <c r="AU133" s="213" t="s">
        <v>79</v>
      </c>
      <c r="AY133" s="15" t="s">
        <v>135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5" t="s">
        <v>79</v>
      </c>
      <c r="BK133" s="214">
        <f>ROUND(I133*H133,2)</f>
        <v>0</v>
      </c>
      <c r="BL133" s="15" t="s">
        <v>89</v>
      </c>
      <c r="BM133" s="213" t="s">
        <v>626</v>
      </c>
    </row>
    <row r="134" s="2" customFormat="1" ht="16.5" customHeight="1">
      <c r="A134" s="36"/>
      <c r="B134" s="37"/>
      <c r="C134" s="235" t="s">
        <v>379</v>
      </c>
      <c r="D134" s="235" t="s">
        <v>456</v>
      </c>
      <c r="E134" s="236" t="s">
        <v>1192</v>
      </c>
      <c r="F134" s="237" t="s">
        <v>1193</v>
      </c>
      <c r="G134" s="238" t="s">
        <v>186</v>
      </c>
      <c r="H134" s="239">
        <v>2</v>
      </c>
      <c r="I134" s="240"/>
      <c r="J134" s="241">
        <f>ROUND(I134*H134,2)</f>
        <v>0</v>
      </c>
      <c r="K134" s="237" t="s">
        <v>19</v>
      </c>
      <c r="L134" s="242"/>
      <c r="M134" s="243" t="s">
        <v>19</v>
      </c>
      <c r="N134" s="244" t="s">
        <v>45</v>
      </c>
      <c r="O134" s="82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13" t="s">
        <v>182</v>
      </c>
      <c r="AT134" s="213" t="s">
        <v>456</v>
      </c>
      <c r="AU134" s="213" t="s">
        <v>79</v>
      </c>
      <c r="AY134" s="15" t="s">
        <v>135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5" t="s">
        <v>79</v>
      </c>
      <c r="BK134" s="214">
        <f>ROUND(I134*H134,2)</f>
        <v>0</v>
      </c>
      <c r="BL134" s="15" t="s">
        <v>89</v>
      </c>
      <c r="BM134" s="213" t="s">
        <v>638</v>
      </c>
    </row>
    <row r="135" s="2" customFormat="1" ht="16.5" customHeight="1">
      <c r="A135" s="36"/>
      <c r="B135" s="37"/>
      <c r="C135" s="235" t="s">
        <v>386</v>
      </c>
      <c r="D135" s="235" t="s">
        <v>456</v>
      </c>
      <c r="E135" s="236" t="s">
        <v>1194</v>
      </c>
      <c r="F135" s="237" t="s">
        <v>1195</v>
      </c>
      <c r="G135" s="238" t="s">
        <v>186</v>
      </c>
      <c r="H135" s="239">
        <v>2</v>
      </c>
      <c r="I135" s="240"/>
      <c r="J135" s="241">
        <f>ROUND(I135*H135,2)</f>
        <v>0</v>
      </c>
      <c r="K135" s="237" t="s">
        <v>19</v>
      </c>
      <c r="L135" s="242"/>
      <c r="M135" s="243" t="s">
        <v>19</v>
      </c>
      <c r="N135" s="244" t="s">
        <v>45</v>
      </c>
      <c r="O135" s="82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13" t="s">
        <v>182</v>
      </c>
      <c r="AT135" s="213" t="s">
        <v>456</v>
      </c>
      <c r="AU135" s="213" t="s">
        <v>79</v>
      </c>
      <c r="AY135" s="15" t="s">
        <v>135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5" t="s">
        <v>79</v>
      </c>
      <c r="BK135" s="214">
        <f>ROUND(I135*H135,2)</f>
        <v>0</v>
      </c>
      <c r="BL135" s="15" t="s">
        <v>89</v>
      </c>
      <c r="BM135" s="213" t="s">
        <v>647</v>
      </c>
    </row>
    <row r="136" s="12" customFormat="1" ht="25.92" customHeight="1">
      <c r="A136" s="12"/>
      <c r="B136" s="186"/>
      <c r="C136" s="187"/>
      <c r="D136" s="188" t="s">
        <v>73</v>
      </c>
      <c r="E136" s="189" t="s">
        <v>1198</v>
      </c>
      <c r="F136" s="189" t="s">
        <v>1199</v>
      </c>
      <c r="G136" s="187"/>
      <c r="H136" s="187"/>
      <c r="I136" s="190"/>
      <c r="J136" s="191">
        <f>BK136</f>
        <v>0</v>
      </c>
      <c r="K136" s="187"/>
      <c r="L136" s="192"/>
      <c r="M136" s="193"/>
      <c r="N136" s="194"/>
      <c r="O136" s="194"/>
      <c r="P136" s="195">
        <f>SUM(P137:P143)</f>
        <v>0</v>
      </c>
      <c r="Q136" s="194"/>
      <c r="R136" s="195">
        <f>SUM(R137:R143)</f>
        <v>0</v>
      </c>
      <c r="S136" s="194"/>
      <c r="T136" s="196">
        <f>SUM(T137:T143)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97" t="s">
        <v>79</v>
      </c>
      <c r="AT136" s="198" t="s">
        <v>73</v>
      </c>
      <c r="AU136" s="198" t="s">
        <v>74</v>
      </c>
      <c r="AY136" s="197" t="s">
        <v>135</v>
      </c>
      <c r="BK136" s="199">
        <f>SUM(BK137:BK143)</f>
        <v>0</v>
      </c>
    </row>
    <row r="137" s="2" customFormat="1" ht="49.05" customHeight="1">
      <c r="A137" s="36"/>
      <c r="B137" s="37"/>
      <c r="C137" s="202" t="s">
        <v>392</v>
      </c>
      <c r="D137" s="202" t="s">
        <v>137</v>
      </c>
      <c r="E137" s="203" t="s">
        <v>1200</v>
      </c>
      <c r="F137" s="204" t="s">
        <v>1201</v>
      </c>
      <c r="G137" s="205" t="s">
        <v>186</v>
      </c>
      <c r="H137" s="206">
        <v>8</v>
      </c>
      <c r="I137" s="207"/>
      <c r="J137" s="208">
        <f>ROUND(I137*H137,2)</f>
        <v>0</v>
      </c>
      <c r="K137" s="204" t="s">
        <v>141</v>
      </c>
      <c r="L137" s="42"/>
      <c r="M137" s="209" t="s">
        <v>19</v>
      </c>
      <c r="N137" s="210" t="s">
        <v>45</v>
      </c>
      <c r="O137" s="82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13" t="s">
        <v>89</v>
      </c>
      <c r="AT137" s="213" t="s">
        <v>137</v>
      </c>
      <c r="AU137" s="213" t="s">
        <v>79</v>
      </c>
      <c r="AY137" s="15" t="s">
        <v>135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5" t="s">
        <v>79</v>
      </c>
      <c r="BK137" s="214">
        <f>ROUND(I137*H137,2)</f>
        <v>0</v>
      </c>
      <c r="BL137" s="15" t="s">
        <v>89</v>
      </c>
      <c r="BM137" s="213" t="s">
        <v>1202</v>
      </c>
    </row>
    <row r="138" s="2" customFormat="1">
      <c r="A138" s="36"/>
      <c r="B138" s="37"/>
      <c r="C138" s="38"/>
      <c r="D138" s="215" t="s">
        <v>143</v>
      </c>
      <c r="E138" s="38"/>
      <c r="F138" s="216" t="s">
        <v>1203</v>
      </c>
      <c r="G138" s="38"/>
      <c r="H138" s="38"/>
      <c r="I138" s="217"/>
      <c r="J138" s="38"/>
      <c r="K138" s="38"/>
      <c r="L138" s="42"/>
      <c r="M138" s="218"/>
      <c r="N138" s="219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143</v>
      </c>
      <c r="AU138" s="15" t="s">
        <v>79</v>
      </c>
    </row>
    <row r="139" s="2" customFormat="1" ht="44.25" customHeight="1">
      <c r="A139" s="36"/>
      <c r="B139" s="37"/>
      <c r="C139" s="202" t="s">
        <v>405</v>
      </c>
      <c r="D139" s="202" t="s">
        <v>137</v>
      </c>
      <c r="E139" s="203" t="s">
        <v>1204</v>
      </c>
      <c r="F139" s="204" t="s">
        <v>1205</v>
      </c>
      <c r="G139" s="205" t="s">
        <v>186</v>
      </c>
      <c r="H139" s="206">
        <v>64</v>
      </c>
      <c r="I139" s="207"/>
      <c r="J139" s="208">
        <f>ROUND(I139*H139,2)</f>
        <v>0</v>
      </c>
      <c r="K139" s="204" t="s">
        <v>141</v>
      </c>
      <c r="L139" s="42"/>
      <c r="M139" s="209" t="s">
        <v>19</v>
      </c>
      <c r="N139" s="210" t="s">
        <v>45</v>
      </c>
      <c r="O139" s="82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13" t="s">
        <v>89</v>
      </c>
      <c r="AT139" s="213" t="s">
        <v>137</v>
      </c>
      <c r="AU139" s="213" t="s">
        <v>79</v>
      </c>
      <c r="AY139" s="15" t="s">
        <v>135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5" t="s">
        <v>79</v>
      </c>
      <c r="BK139" s="214">
        <f>ROUND(I139*H139,2)</f>
        <v>0</v>
      </c>
      <c r="BL139" s="15" t="s">
        <v>89</v>
      </c>
      <c r="BM139" s="213" t="s">
        <v>1206</v>
      </c>
    </row>
    <row r="140" s="2" customFormat="1">
      <c r="A140" s="36"/>
      <c r="B140" s="37"/>
      <c r="C140" s="38"/>
      <c r="D140" s="215" t="s">
        <v>143</v>
      </c>
      <c r="E140" s="38"/>
      <c r="F140" s="216" t="s">
        <v>1207</v>
      </c>
      <c r="G140" s="38"/>
      <c r="H140" s="38"/>
      <c r="I140" s="217"/>
      <c r="J140" s="38"/>
      <c r="K140" s="38"/>
      <c r="L140" s="42"/>
      <c r="M140" s="218"/>
      <c r="N140" s="219"/>
      <c r="O140" s="82"/>
      <c r="P140" s="82"/>
      <c r="Q140" s="82"/>
      <c r="R140" s="82"/>
      <c r="S140" s="82"/>
      <c r="T140" s="83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143</v>
      </c>
      <c r="AU140" s="15" t="s">
        <v>79</v>
      </c>
    </row>
    <row r="141" s="2" customFormat="1" ht="24.15" customHeight="1">
      <c r="A141" s="36"/>
      <c r="B141" s="37"/>
      <c r="C141" s="235" t="s">
        <v>411</v>
      </c>
      <c r="D141" s="235" t="s">
        <v>456</v>
      </c>
      <c r="E141" s="236" t="s">
        <v>1208</v>
      </c>
      <c r="F141" s="237" t="s">
        <v>1209</v>
      </c>
      <c r="G141" s="238" t="s">
        <v>186</v>
      </c>
      <c r="H141" s="239">
        <v>8</v>
      </c>
      <c r="I141" s="240"/>
      <c r="J141" s="241">
        <f>ROUND(I141*H141,2)</f>
        <v>0</v>
      </c>
      <c r="K141" s="237" t="s">
        <v>19</v>
      </c>
      <c r="L141" s="242"/>
      <c r="M141" s="243" t="s">
        <v>19</v>
      </c>
      <c r="N141" s="244" t="s">
        <v>45</v>
      </c>
      <c r="O141" s="82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13" t="s">
        <v>182</v>
      </c>
      <c r="AT141" s="213" t="s">
        <v>456</v>
      </c>
      <c r="AU141" s="213" t="s">
        <v>79</v>
      </c>
      <c r="AY141" s="15" t="s">
        <v>135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5" t="s">
        <v>79</v>
      </c>
      <c r="BK141" s="214">
        <f>ROUND(I141*H141,2)</f>
        <v>0</v>
      </c>
      <c r="BL141" s="15" t="s">
        <v>89</v>
      </c>
      <c r="BM141" s="213" t="s">
        <v>657</v>
      </c>
    </row>
    <row r="142" s="2" customFormat="1" ht="24.15" customHeight="1">
      <c r="A142" s="36"/>
      <c r="B142" s="37"/>
      <c r="C142" s="235" t="s">
        <v>616</v>
      </c>
      <c r="D142" s="235" t="s">
        <v>456</v>
      </c>
      <c r="E142" s="236" t="s">
        <v>1210</v>
      </c>
      <c r="F142" s="237" t="s">
        <v>1211</v>
      </c>
      <c r="G142" s="238" t="s">
        <v>186</v>
      </c>
      <c r="H142" s="239">
        <v>64</v>
      </c>
      <c r="I142" s="240"/>
      <c r="J142" s="241">
        <f>ROUND(I142*H142,2)</f>
        <v>0</v>
      </c>
      <c r="K142" s="237" t="s">
        <v>19</v>
      </c>
      <c r="L142" s="242"/>
      <c r="M142" s="243" t="s">
        <v>19</v>
      </c>
      <c r="N142" s="244" t="s">
        <v>45</v>
      </c>
      <c r="O142" s="82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13" t="s">
        <v>182</v>
      </c>
      <c r="AT142" s="213" t="s">
        <v>456</v>
      </c>
      <c r="AU142" s="213" t="s">
        <v>79</v>
      </c>
      <c r="AY142" s="15" t="s">
        <v>135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5" t="s">
        <v>79</v>
      </c>
      <c r="BK142" s="214">
        <f>ROUND(I142*H142,2)</f>
        <v>0</v>
      </c>
      <c r="BL142" s="15" t="s">
        <v>89</v>
      </c>
      <c r="BM142" s="213" t="s">
        <v>670</v>
      </c>
    </row>
    <row r="143" s="2" customFormat="1" ht="16.5" customHeight="1">
      <c r="A143" s="36"/>
      <c r="B143" s="37"/>
      <c r="C143" s="235" t="s">
        <v>621</v>
      </c>
      <c r="D143" s="235" t="s">
        <v>456</v>
      </c>
      <c r="E143" s="236" t="s">
        <v>1194</v>
      </c>
      <c r="F143" s="237" t="s">
        <v>1195</v>
      </c>
      <c r="G143" s="238" t="s">
        <v>186</v>
      </c>
      <c r="H143" s="239">
        <v>8</v>
      </c>
      <c r="I143" s="240"/>
      <c r="J143" s="241">
        <f>ROUND(I143*H143,2)</f>
        <v>0</v>
      </c>
      <c r="K143" s="237" t="s">
        <v>19</v>
      </c>
      <c r="L143" s="242"/>
      <c r="M143" s="243" t="s">
        <v>19</v>
      </c>
      <c r="N143" s="244" t="s">
        <v>45</v>
      </c>
      <c r="O143" s="82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13" t="s">
        <v>182</v>
      </c>
      <c r="AT143" s="213" t="s">
        <v>456</v>
      </c>
      <c r="AU143" s="213" t="s">
        <v>79</v>
      </c>
      <c r="AY143" s="15" t="s">
        <v>135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5" t="s">
        <v>79</v>
      </c>
      <c r="BK143" s="214">
        <f>ROUND(I143*H143,2)</f>
        <v>0</v>
      </c>
      <c r="BL143" s="15" t="s">
        <v>89</v>
      </c>
      <c r="BM143" s="213" t="s">
        <v>683</v>
      </c>
    </row>
    <row r="144" s="12" customFormat="1" ht="25.92" customHeight="1">
      <c r="A144" s="12"/>
      <c r="B144" s="186"/>
      <c r="C144" s="187"/>
      <c r="D144" s="188" t="s">
        <v>73</v>
      </c>
      <c r="E144" s="189" t="s">
        <v>1212</v>
      </c>
      <c r="F144" s="189" t="s">
        <v>1213</v>
      </c>
      <c r="G144" s="187"/>
      <c r="H144" s="187"/>
      <c r="I144" s="190"/>
      <c r="J144" s="191">
        <f>BK144</f>
        <v>0</v>
      </c>
      <c r="K144" s="187"/>
      <c r="L144" s="192"/>
      <c r="M144" s="193"/>
      <c r="N144" s="194"/>
      <c r="O144" s="194"/>
      <c r="P144" s="195">
        <f>SUM(P145:P169)</f>
        <v>0</v>
      </c>
      <c r="Q144" s="194"/>
      <c r="R144" s="195">
        <f>SUM(R145:R169)</f>
        <v>0</v>
      </c>
      <c r="S144" s="194"/>
      <c r="T144" s="196">
        <f>SUM(T145:T169)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97" t="s">
        <v>79</v>
      </c>
      <c r="AT144" s="198" t="s">
        <v>73</v>
      </c>
      <c r="AU144" s="198" t="s">
        <v>74</v>
      </c>
      <c r="AY144" s="197" t="s">
        <v>135</v>
      </c>
      <c r="BK144" s="199">
        <f>SUM(BK145:BK169)</f>
        <v>0</v>
      </c>
    </row>
    <row r="145" s="2" customFormat="1" ht="44.25" customHeight="1">
      <c r="A145" s="36"/>
      <c r="B145" s="37"/>
      <c r="C145" s="202" t="s">
        <v>626</v>
      </c>
      <c r="D145" s="202" t="s">
        <v>137</v>
      </c>
      <c r="E145" s="203" t="s">
        <v>1214</v>
      </c>
      <c r="F145" s="204" t="s">
        <v>1215</v>
      </c>
      <c r="G145" s="205" t="s">
        <v>186</v>
      </c>
      <c r="H145" s="206">
        <v>93</v>
      </c>
      <c r="I145" s="207"/>
      <c r="J145" s="208">
        <f>ROUND(I145*H145,2)</f>
        <v>0</v>
      </c>
      <c r="K145" s="204" t="s">
        <v>141</v>
      </c>
      <c r="L145" s="42"/>
      <c r="M145" s="209" t="s">
        <v>19</v>
      </c>
      <c r="N145" s="210" t="s">
        <v>45</v>
      </c>
      <c r="O145" s="82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13" t="s">
        <v>89</v>
      </c>
      <c r="AT145" s="213" t="s">
        <v>137</v>
      </c>
      <c r="AU145" s="213" t="s">
        <v>79</v>
      </c>
      <c r="AY145" s="15" t="s">
        <v>135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5" t="s">
        <v>79</v>
      </c>
      <c r="BK145" s="214">
        <f>ROUND(I145*H145,2)</f>
        <v>0</v>
      </c>
      <c r="BL145" s="15" t="s">
        <v>89</v>
      </c>
      <c r="BM145" s="213" t="s">
        <v>1216</v>
      </c>
    </row>
    <row r="146" s="2" customFormat="1">
      <c r="A146" s="36"/>
      <c r="B146" s="37"/>
      <c r="C146" s="38"/>
      <c r="D146" s="215" t="s">
        <v>143</v>
      </c>
      <c r="E146" s="38"/>
      <c r="F146" s="216" t="s">
        <v>1217</v>
      </c>
      <c r="G146" s="38"/>
      <c r="H146" s="38"/>
      <c r="I146" s="217"/>
      <c r="J146" s="38"/>
      <c r="K146" s="38"/>
      <c r="L146" s="42"/>
      <c r="M146" s="218"/>
      <c r="N146" s="219"/>
      <c r="O146" s="82"/>
      <c r="P146" s="82"/>
      <c r="Q146" s="82"/>
      <c r="R146" s="82"/>
      <c r="S146" s="82"/>
      <c r="T146" s="83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143</v>
      </c>
      <c r="AU146" s="15" t="s">
        <v>79</v>
      </c>
    </row>
    <row r="147" s="2" customFormat="1" ht="49.05" customHeight="1">
      <c r="A147" s="36"/>
      <c r="B147" s="37"/>
      <c r="C147" s="202" t="s">
        <v>633</v>
      </c>
      <c r="D147" s="202" t="s">
        <v>137</v>
      </c>
      <c r="E147" s="203" t="s">
        <v>1218</v>
      </c>
      <c r="F147" s="204" t="s">
        <v>1219</v>
      </c>
      <c r="G147" s="205" t="s">
        <v>186</v>
      </c>
      <c r="H147" s="206">
        <v>18</v>
      </c>
      <c r="I147" s="207"/>
      <c r="J147" s="208">
        <f>ROUND(I147*H147,2)</f>
        <v>0</v>
      </c>
      <c r="K147" s="204" t="s">
        <v>141</v>
      </c>
      <c r="L147" s="42"/>
      <c r="M147" s="209" t="s">
        <v>19</v>
      </c>
      <c r="N147" s="210" t="s">
        <v>45</v>
      </c>
      <c r="O147" s="82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13" t="s">
        <v>89</v>
      </c>
      <c r="AT147" s="213" t="s">
        <v>137</v>
      </c>
      <c r="AU147" s="213" t="s">
        <v>79</v>
      </c>
      <c r="AY147" s="15" t="s">
        <v>135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5" t="s">
        <v>79</v>
      </c>
      <c r="BK147" s="214">
        <f>ROUND(I147*H147,2)</f>
        <v>0</v>
      </c>
      <c r="BL147" s="15" t="s">
        <v>89</v>
      </c>
      <c r="BM147" s="213" t="s">
        <v>1220</v>
      </c>
    </row>
    <row r="148" s="2" customFormat="1">
      <c r="A148" s="36"/>
      <c r="B148" s="37"/>
      <c r="C148" s="38"/>
      <c r="D148" s="215" t="s">
        <v>143</v>
      </c>
      <c r="E148" s="38"/>
      <c r="F148" s="216" t="s">
        <v>1221</v>
      </c>
      <c r="G148" s="38"/>
      <c r="H148" s="38"/>
      <c r="I148" s="217"/>
      <c r="J148" s="38"/>
      <c r="K148" s="38"/>
      <c r="L148" s="42"/>
      <c r="M148" s="218"/>
      <c r="N148" s="219"/>
      <c r="O148" s="82"/>
      <c r="P148" s="82"/>
      <c r="Q148" s="82"/>
      <c r="R148" s="82"/>
      <c r="S148" s="82"/>
      <c r="T148" s="83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143</v>
      </c>
      <c r="AU148" s="15" t="s">
        <v>79</v>
      </c>
    </row>
    <row r="149" s="2" customFormat="1" ht="49.05" customHeight="1">
      <c r="A149" s="36"/>
      <c r="B149" s="37"/>
      <c r="C149" s="202" t="s">
        <v>638</v>
      </c>
      <c r="D149" s="202" t="s">
        <v>137</v>
      </c>
      <c r="E149" s="203" t="s">
        <v>1222</v>
      </c>
      <c r="F149" s="204" t="s">
        <v>1223</v>
      </c>
      <c r="G149" s="205" t="s">
        <v>186</v>
      </c>
      <c r="H149" s="206">
        <v>16</v>
      </c>
      <c r="I149" s="207"/>
      <c r="J149" s="208">
        <f>ROUND(I149*H149,2)</f>
        <v>0</v>
      </c>
      <c r="K149" s="204" t="s">
        <v>141</v>
      </c>
      <c r="L149" s="42"/>
      <c r="M149" s="209" t="s">
        <v>19</v>
      </c>
      <c r="N149" s="210" t="s">
        <v>45</v>
      </c>
      <c r="O149" s="82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13" t="s">
        <v>89</v>
      </c>
      <c r="AT149" s="213" t="s">
        <v>137</v>
      </c>
      <c r="AU149" s="213" t="s">
        <v>79</v>
      </c>
      <c r="AY149" s="15" t="s">
        <v>135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5" t="s">
        <v>79</v>
      </c>
      <c r="BK149" s="214">
        <f>ROUND(I149*H149,2)</f>
        <v>0</v>
      </c>
      <c r="BL149" s="15" t="s">
        <v>89</v>
      </c>
      <c r="BM149" s="213" t="s">
        <v>1224</v>
      </c>
    </row>
    <row r="150" s="2" customFormat="1">
      <c r="A150" s="36"/>
      <c r="B150" s="37"/>
      <c r="C150" s="38"/>
      <c r="D150" s="215" t="s">
        <v>143</v>
      </c>
      <c r="E150" s="38"/>
      <c r="F150" s="216" t="s">
        <v>1225</v>
      </c>
      <c r="G150" s="38"/>
      <c r="H150" s="38"/>
      <c r="I150" s="217"/>
      <c r="J150" s="38"/>
      <c r="K150" s="38"/>
      <c r="L150" s="42"/>
      <c r="M150" s="218"/>
      <c r="N150" s="219"/>
      <c r="O150" s="82"/>
      <c r="P150" s="82"/>
      <c r="Q150" s="82"/>
      <c r="R150" s="82"/>
      <c r="S150" s="82"/>
      <c r="T150" s="83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143</v>
      </c>
      <c r="AU150" s="15" t="s">
        <v>79</v>
      </c>
    </row>
    <row r="151" s="2" customFormat="1" ht="44.25" customHeight="1">
      <c r="A151" s="36"/>
      <c r="B151" s="37"/>
      <c r="C151" s="202" t="s">
        <v>642</v>
      </c>
      <c r="D151" s="202" t="s">
        <v>137</v>
      </c>
      <c r="E151" s="203" t="s">
        <v>1226</v>
      </c>
      <c r="F151" s="204" t="s">
        <v>1227</v>
      </c>
      <c r="G151" s="205" t="s">
        <v>170</v>
      </c>
      <c r="H151" s="206">
        <v>5</v>
      </c>
      <c r="I151" s="207"/>
      <c r="J151" s="208">
        <f>ROUND(I151*H151,2)</f>
        <v>0</v>
      </c>
      <c r="K151" s="204" t="s">
        <v>141</v>
      </c>
      <c r="L151" s="42"/>
      <c r="M151" s="209" t="s">
        <v>19</v>
      </c>
      <c r="N151" s="210" t="s">
        <v>45</v>
      </c>
      <c r="O151" s="82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13" t="s">
        <v>89</v>
      </c>
      <c r="AT151" s="213" t="s">
        <v>137</v>
      </c>
      <c r="AU151" s="213" t="s">
        <v>79</v>
      </c>
      <c r="AY151" s="15" t="s">
        <v>135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5" t="s">
        <v>79</v>
      </c>
      <c r="BK151" s="214">
        <f>ROUND(I151*H151,2)</f>
        <v>0</v>
      </c>
      <c r="BL151" s="15" t="s">
        <v>89</v>
      </c>
      <c r="BM151" s="213" t="s">
        <v>1228</v>
      </c>
    </row>
    <row r="152" s="2" customFormat="1">
      <c r="A152" s="36"/>
      <c r="B152" s="37"/>
      <c r="C152" s="38"/>
      <c r="D152" s="215" t="s">
        <v>143</v>
      </c>
      <c r="E152" s="38"/>
      <c r="F152" s="216" t="s">
        <v>1229</v>
      </c>
      <c r="G152" s="38"/>
      <c r="H152" s="38"/>
      <c r="I152" s="217"/>
      <c r="J152" s="38"/>
      <c r="K152" s="38"/>
      <c r="L152" s="42"/>
      <c r="M152" s="218"/>
      <c r="N152" s="219"/>
      <c r="O152" s="82"/>
      <c r="P152" s="82"/>
      <c r="Q152" s="82"/>
      <c r="R152" s="82"/>
      <c r="S152" s="82"/>
      <c r="T152" s="83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143</v>
      </c>
      <c r="AU152" s="15" t="s">
        <v>79</v>
      </c>
    </row>
    <row r="153" s="2" customFormat="1" ht="37.8" customHeight="1">
      <c r="A153" s="36"/>
      <c r="B153" s="37"/>
      <c r="C153" s="202" t="s">
        <v>647</v>
      </c>
      <c r="D153" s="202" t="s">
        <v>137</v>
      </c>
      <c r="E153" s="203" t="s">
        <v>1230</v>
      </c>
      <c r="F153" s="204" t="s">
        <v>1231</v>
      </c>
      <c r="G153" s="205" t="s">
        <v>1232</v>
      </c>
      <c r="H153" s="206">
        <v>1</v>
      </c>
      <c r="I153" s="207"/>
      <c r="J153" s="208">
        <f>ROUND(I153*H153,2)</f>
        <v>0</v>
      </c>
      <c r="K153" s="204" t="s">
        <v>141</v>
      </c>
      <c r="L153" s="42"/>
      <c r="M153" s="209" t="s">
        <v>19</v>
      </c>
      <c r="N153" s="210" t="s">
        <v>45</v>
      </c>
      <c r="O153" s="82"/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2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13" t="s">
        <v>89</v>
      </c>
      <c r="AT153" s="213" t="s">
        <v>137</v>
      </c>
      <c r="AU153" s="213" t="s">
        <v>79</v>
      </c>
      <c r="AY153" s="15" t="s">
        <v>135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5" t="s">
        <v>79</v>
      </c>
      <c r="BK153" s="214">
        <f>ROUND(I153*H153,2)</f>
        <v>0</v>
      </c>
      <c r="BL153" s="15" t="s">
        <v>89</v>
      </c>
      <c r="BM153" s="213" t="s">
        <v>1233</v>
      </c>
    </row>
    <row r="154" s="2" customFormat="1">
      <c r="A154" s="36"/>
      <c r="B154" s="37"/>
      <c r="C154" s="38"/>
      <c r="D154" s="215" t="s">
        <v>143</v>
      </c>
      <c r="E154" s="38"/>
      <c r="F154" s="216" t="s">
        <v>1234</v>
      </c>
      <c r="G154" s="38"/>
      <c r="H154" s="38"/>
      <c r="I154" s="217"/>
      <c r="J154" s="38"/>
      <c r="K154" s="38"/>
      <c r="L154" s="42"/>
      <c r="M154" s="218"/>
      <c r="N154" s="219"/>
      <c r="O154" s="82"/>
      <c r="P154" s="82"/>
      <c r="Q154" s="82"/>
      <c r="R154" s="82"/>
      <c r="S154" s="82"/>
      <c r="T154" s="83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143</v>
      </c>
      <c r="AU154" s="15" t="s">
        <v>79</v>
      </c>
    </row>
    <row r="155" s="2" customFormat="1" ht="37.8" customHeight="1">
      <c r="A155" s="36"/>
      <c r="B155" s="37"/>
      <c r="C155" s="202" t="s">
        <v>651</v>
      </c>
      <c r="D155" s="202" t="s">
        <v>137</v>
      </c>
      <c r="E155" s="203" t="s">
        <v>1235</v>
      </c>
      <c r="F155" s="204" t="s">
        <v>1236</v>
      </c>
      <c r="G155" s="205" t="s">
        <v>186</v>
      </c>
      <c r="H155" s="206">
        <v>120</v>
      </c>
      <c r="I155" s="207"/>
      <c r="J155" s="208">
        <f>ROUND(I155*H155,2)</f>
        <v>0</v>
      </c>
      <c r="K155" s="204" t="s">
        <v>141</v>
      </c>
      <c r="L155" s="42"/>
      <c r="M155" s="209" t="s">
        <v>19</v>
      </c>
      <c r="N155" s="210" t="s">
        <v>45</v>
      </c>
      <c r="O155" s="82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13" t="s">
        <v>89</v>
      </c>
      <c r="AT155" s="213" t="s">
        <v>137</v>
      </c>
      <c r="AU155" s="213" t="s">
        <v>79</v>
      </c>
      <c r="AY155" s="15" t="s">
        <v>135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5" t="s">
        <v>79</v>
      </c>
      <c r="BK155" s="214">
        <f>ROUND(I155*H155,2)</f>
        <v>0</v>
      </c>
      <c r="BL155" s="15" t="s">
        <v>89</v>
      </c>
      <c r="BM155" s="213" t="s">
        <v>1237</v>
      </c>
    </row>
    <row r="156" s="2" customFormat="1">
      <c r="A156" s="36"/>
      <c r="B156" s="37"/>
      <c r="C156" s="38"/>
      <c r="D156" s="215" t="s">
        <v>143</v>
      </c>
      <c r="E156" s="38"/>
      <c r="F156" s="216" t="s">
        <v>1238</v>
      </c>
      <c r="G156" s="38"/>
      <c r="H156" s="38"/>
      <c r="I156" s="217"/>
      <c r="J156" s="38"/>
      <c r="K156" s="38"/>
      <c r="L156" s="42"/>
      <c r="M156" s="218"/>
      <c r="N156" s="219"/>
      <c r="O156" s="82"/>
      <c r="P156" s="82"/>
      <c r="Q156" s="82"/>
      <c r="R156" s="82"/>
      <c r="S156" s="82"/>
      <c r="T156" s="83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143</v>
      </c>
      <c r="AU156" s="15" t="s">
        <v>79</v>
      </c>
    </row>
    <row r="157" s="2" customFormat="1" ht="33" customHeight="1">
      <c r="A157" s="36"/>
      <c r="B157" s="37"/>
      <c r="C157" s="202" t="s">
        <v>657</v>
      </c>
      <c r="D157" s="202" t="s">
        <v>137</v>
      </c>
      <c r="E157" s="203" t="s">
        <v>1239</v>
      </c>
      <c r="F157" s="204" t="s">
        <v>1240</v>
      </c>
      <c r="G157" s="205" t="s">
        <v>186</v>
      </c>
      <c r="H157" s="206">
        <v>1</v>
      </c>
      <c r="I157" s="207"/>
      <c r="J157" s="208">
        <f>ROUND(I157*H157,2)</f>
        <v>0</v>
      </c>
      <c r="K157" s="204" t="s">
        <v>141</v>
      </c>
      <c r="L157" s="42"/>
      <c r="M157" s="209" t="s">
        <v>19</v>
      </c>
      <c r="N157" s="210" t="s">
        <v>45</v>
      </c>
      <c r="O157" s="82"/>
      <c r="P157" s="211">
        <f>O157*H157</f>
        <v>0</v>
      </c>
      <c r="Q157" s="211">
        <v>0</v>
      </c>
      <c r="R157" s="211">
        <f>Q157*H157</f>
        <v>0</v>
      </c>
      <c r="S157" s="211">
        <v>0</v>
      </c>
      <c r="T157" s="212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13" t="s">
        <v>89</v>
      </c>
      <c r="AT157" s="213" t="s">
        <v>137</v>
      </c>
      <c r="AU157" s="213" t="s">
        <v>79</v>
      </c>
      <c r="AY157" s="15" t="s">
        <v>135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5" t="s">
        <v>79</v>
      </c>
      <c r="BK157" s="214">
        <f>ROUND(I157*H157,2)</f>
        <v>0</v>
      </c>
      <c r="BL157" s="15" t="s">
        <v>89</v>
      </c>
      <c r="BM157" s="213" t="s">
        <v>1241</v>
      </c>
    </row>
    <row r="158" s="2" customFormat="1">
      <c r="A158" s="36"/>
      <c r="B158" s="37"/>
      <c r="C158" s="38"/>
      <c r="D158" s="215" t="s">
        <v>143</v>
      </c>
      <c r="E158" s="38"/>
      <c r="F158" s="216" t="s">
        <v>1242</v>
      </c>
      <c r="G158" s="38"/>
      <c r="H158" s="38"/>
      <c r="I158" s="217"/>
      <c r="J158" s="38"/>
      <c r="K158" s="38"/>
      <c r="L158" s="42"/>
      <c r="M158" s="218"/>
      <c r="N158" s="219"/>
      <c r="O158" s="82"/>
      <c r="P158" s="82"/>
      <c r="Q158" s="82"/>
      <c r="R158" s="82"/>
      <c r="S158" s="82"/>
      <c r="T158" s="83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143</v>
      </c>
      <c r="AU158" s="15" t="s">
        <v>79</v>
      </c>
    </row>
    <row r="159" s="2" customFormat="1" ht="16.5" customHeight="1">
      <c r="A159" s="36"/>
      <c r="B159" s="37"/>
      <c r="C159" s="202" t="s">
        <v>664</v>
      </c>
      <c r="D159" s="202" t="s">
        <v>137</v>
      </c>
      <c r="E159" s="203" t="s">
        <v>1243</v>
      </c>
      <c r="F159" s="204" t="s">
        <v>1244</v>
      </c>
      <c r="G159" s="205" t="s">
        <v>1245</v>
      </c>
      <c r="H159" s="206">
        <v>1</v>
      </c>
      <c r="I159" s="207"/>
      <c r="J159" s="208">
        <f>ROUND(I159*H159,2)</f>
        <v>0</v>
      </c>
      <c r="K159" s="204" t="s">
        <v>19</v>
      </c>
      <c r="L159" s="42"/>
      <c r="M159" s="209" t="s">
        <v>19</v>
      </c>
      <c r="N159" s="210" t="s">
        <v>45</v>
      </c>
      <c r="O159" s="82"/>
      <c r="P159" s="211">
        <f>O159*H159</f>
        <v>0</v>
      </c>
      <c r="Q159" s="211">
        <v>0</v>
      </c>
      <c r="R159" s="211">
        <f>Q159*H159</f>
        <v>0</v>
      </c>
      <c r="S159" s="211">
        <v>0</v>
      </c>
      <c r="T159" s="212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13" t="s">
        <v>89</v>
      </c>
      <c r="AT159" s="213" t="s">
        <v>137</v>
      </c>
      <c r="AU159" s="213" t="s">
        <v>79</v>
      </c>
      <c r="AY159" s="15" t="s">
        <v>135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5" t="s">
        <v>79</v>
      </c>
      <c r="BK159" s="214">
        <f>ROUND(I159*H159,2)</f>
        <v>0</v>
      </c>
      <c r="BL159" s="15" t="s">
        <v>89</v>
      </c>
      <c r="BM159" s="213" t="s">
        <v>1246</v>
      </c>
    </row>
    <row r="160" s="2" customFormat="1" ht="16.5" customHeight="1">
      <c r="A160" s="36"/>
      <c r="B160" s="37"/>
      <c r="C160" s="202" t="s">
        <v>670</v>
      </c>
      <c r="D160" s="202" t="s">
        <v>137</v>
      </c>
      <c r="E160" s="203" t="s">
        <v>1247</v>
      </c>
      <c r="F160" s="204" t="s">
        <v>1248</v>
      </c>
      <c r="G160" s="205" t="s">
        <v>1245</v>
      </c>
      <c r="H160" s="206">
        <v>30</v>
      </c>
      <c r="I160" s="207"/>
      <c r="J160" s="208">
        <f>ROUND(I160*H160,2)</f>
        <v>0</v>
      </c>
      <c r="K160" s="204" t="s">
        <v>19</v>
      </c>
      <c r="L160" s="42"/>
      <c r="M160" s="209" t="s">
        <v>19</v>
      </c>
      <c r="N160" s="210" t="s">
        <v>45</v>
      </c>
      <c r="O160" s="82"/>
      <c r="P160" s="211">
        <f>O160*H160</f>
        <v>0</v>
      </c>
      <c r="Q160" s="211">
        <v>0</v>
      </c>
      <c r="R160" s="211">
        <f>Q160*H160</f>
        <v>0</v>
      </c>
      <c r="S160" s="211">
        <v>0</v>
      </c>
      <c r="T160" s="212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13" t="s">
        <v>89</v>
      </c>
      <c r="AT160" s="213" t="s">
        <v>137</v>
      </c>
      <c r="AU160" s="213" t="s">
        <v>79</v>
      </c>
      <c r="AY160" s="15" t="s">
        <v>135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5" t="s">
        <v>79</v>
      </c>
      <c r="BK160" s="214">
        <f>ROUND(I160*H160,2)</f>
        <v>0</v>
      </c>
      <c r="BL160" s="15" t="s">
        <v>89</v>
      </c>
      <c r="BM160" s="213" t="s">
        <v>1249</v>
      </c>
    </row>
    <row r="161" s="2" customFormat="1" ht="16.5" customHeight="1">
      <c r="A161" s="36"/>
      <c r="B161" s="37"/>
      <c r="C161" s="235" t="s">
        <v>677</v>
      </c>
      <c r="D161" s="235" t="s">
        <v>456</v>
      </c>
      <c r="E161" s="236" t="s">
        <v>1250</v>
      </c>
      <c r="F161" s="237" t="s">
        <v>1251</v>
      </c>
      <c r="G161" s="238" t="s">
        <v>186</v>
      </c>
      <c r="H161" s="239">
        <v>93</v>
      </c>
      <c r="I161" s="240"/>
      <c r="J161" s="241">
        <f>ROUND(I161*H161,2)</f>
        <v>0</v>
      </c>
      <c r="K161" s="237" t="s">
        <v>19</v>
      </c>
      <c r="L161" s="242"/>
      <c r="M161" s="243" t="s">
        <v>19</v>
      </c>
      <c r="N161" s="244" t="s">
        <v>45</v>
      </c>
      <c r="O161" s="82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13" t="s">
        <v>182</v>
      </c>
      <c r="AT161" s="213" t="s">
        <v>456</v>
      </c>
      <c r="AU161" s="213" t="s">
        <v>79</v>
      </c>
      <c r="AY161" s="15" t="s">
        <v>135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5" t="s">
        <v>79</v>
      </c>
      <c r="BK161" s="214">
        <f>ROUND(I161*H161,2)</f>
        <v>0</v>
      </c>
      <c r="BL161" s="15" t="s">
        <v>89</v>
      </c>
      <c r="BM161" s="213" t="s">
        <v>693</v>
      </c>
    </row>
    <row r="162" s="2" customFormat="1" ht="16.5" customHeight="1">
      <c r="A162" s="36"/>
      <c r="B162" s="37"/>
      <c r="C162" s="235" t="s">
        <v>683</v>
      </c>
      <c r="D162" s="235" t="s">
        <v>456</v>
      </c>
      <c r="E162" s="236" t="s">
        <v>1252</v>
      </c>
      <c r="F162" s="237" t="s">
        <v>1253</v>
      </c>
      <c r="G162" s="238" t="s">
        <v>186</v>
      </c>
      <c r="H162" s="239">
        <v>18</v>
      </c>
      <c r="I162" s="240"/>
      <c r="J162" s="241">
        <f>ROUND(I162*H162,2)</f>
        <v>0</v>
      </c>
      <c r="K162" s="237" t="s">
        <v>19</v>
      </c>
      <c r="L162" s="242"/>
      <c r="M162" s="243" t="s">
        <v>19</v>
      </c>
      <c r="N162" s="244" t="s">
        <v>45</v>
      </c>
      <c r="O162" s="82"/>
      <c r="P162" s="211">
        <f>O162*H162</f>
        <v>0</v>
      </c>
      <c r="Q162" s="211">
        <v>0</v>
      </c>
      <c r="R162" s="211">
        <f>Q162*H162</f>
        <v>0</v>
      </c>
      <c r="S162" s="211">
        <v>0</v>
      </c>
      <c r="T162" s="212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13" t="s">
        <v>182</v>
      </c>
      <c r="AT162" s="213" t="s">
        <v>456</v>
      </c>
      <c r="AU162" s="213" t="s">
        <v>79</v>
      </c>
      <c r="AY162" s="15" t="s">
        <v>135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5" t="s">
        <v>79</v>
      </c>
      <c r="BK162" s="214">
        <f>ROUND(I162*H162,2)</f>
        <v>0</v>
      </c>
      <c r="BL162" s="15" t="s">
        <v>89</v>
      </c>
      <c r="BM162" s="213" t="s">
        <v>702</v>
      </c>
    </row>
    <row r="163" s="2" customFormat="1" ht="16.5" customHeight="1">
      <c r="A163" s="36"/>
      <c r="B163" s="37"/>
      <c r="C163" s="235" t="s">
        <v>688</v>
      </c>
      <c r="D163" s="235" t="s">
        <v>456</v>
      </c>
      <c r="E163" s="236" t="s">
        <v>1254</v>
      </c>
      <c r="F163" s="237" t="s">
        <v>1255</v>
      </c>
      <c r="G163" s="238" t="s">
        <v>186</v>
      </c>
      <c r="H163" s="239">
        <v>16</v>
      </c>
      <c r="I163" s="240"/>
      <c r="J163" s="241">
        <f>ROUND(I163*H163,2)</f>
        <v>0</v>
      </c>
      <c r="K163" s="237" t="s">
        <v>19</v>
      </c>
      <c r="L163" s="242"/>
      <c r="M163" s="243" t="s">
        <v>19</v>
      </c>
      <c r="N163" s="244" t="s">
        <v>45</v>
      </c>
      <c r="O163" s="82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13" t="s">
        <v>182</v>
      </c>
      <c r="AT163" s="213" t="s">
        <v>456</v>
      </c>
      <c r="AU163" s="213" t="s">
        <v>79</v>
      </c>
      <c r="AY163" s="15" t="s">
        <v>135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5" t="s">
        <v>79</v>
      </c>
      <c r="BK163" s="214">
        <f>ROUND(I163*H163,2)</f>
        <v>0</v>
      </c>
      <c r="BL163" s="15" t="s">
        <v>89</v>
      </c>
      <c r="BM163" s="213" t="s">
        <v>711</v>
      </c>
    </row>
    <row r="164" s="2" customFormat="1" ht="24.15" customHeight="1">
      <c r="A164" s="36"/>
      <c r="B164" s="37"/>
      <c r="C164" s="235" t="s">
        <v>693</v>
      </c>
      <c r="D164" s="235" t="s">
        <v>456</v>
      </c>
      <c r="E164" s="236" t="s">
        <v>1256</v>
      </c>
      <c r="F164" s="237" t="s">
        <v>1257</v>
      </c>
      <c r="G164" s="238" t="s">
        <v>170</v>
      </c>
      <c r="H164" s="239">
        <v>5</v>
      </c>
      <c r="I164" s="240"/>
      <c r="J164" s="241">
        <f>ROUND(I164*H164,2)</f>
        <v>0</v>
      </c>
      <c r="K164" s="237" t="s">
        <v>19</v>
      </c>
      <c r="L164" s="242"/>
      <c r="M164" s="243" t="s">
        <v>19</v>
      </c>
      <c r="N164" s="244" t="s">
        <v>45</v>
      </c>
      <c r="O164" s="82"/>
      <c r="P164" s="211">
        <f>O164*H164</f>
        <v>0</v>
      </c>
      <c r="Q164" s="211">
        <v>0</v>
      </c>
      <c r="R164" s="211">
        <f>Q164*H164</f>
        <v>0</v>
      </c>
      <c r="S164" s="211">
        <v>0</v>
      </c>
      <c r="T164" s="212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13" t="s">
        <v>182</v>
      </c>
      <c r="AT164" s="213" t="s">
        <v>456</v>
      </c>
      <c r="AU164" s="213" t="s">
        <v>79</v>
      </c>
      <c r="AY164" s="15" t="s">
        <v>135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5" t="s">
        <v>79</v>
      </c>
      <c r="BK164" s="214">
        <f>ROUND(I164*H164,2)</f>
        <v>0</v>
      </c>
      <c r="BL164" s="15" t="s">
        <v>89</v>
      </c>
      <c r="BM164" s="213" t="s">
        <v>719</v>
      </c>
    </row>
    <row r="165" s="2" customFormat="1" ht="16.5" customHeight="1">
      <c r="A165" s="36"/>
      <c r="B165" s="37"/>
      <c r="C165" s="235" t="s">
        <v>697</v>
      </c>
      <c r="D165" s="235" t="s">
        <v>456</v>
      </c>
      <c r="E165" s="236" t="s">
        <v>1258</v>
      </c>
      <c r="F165" s="237" t="s">
        <v>1259</v>
      </c>
      <c r="G165" s="238" t="s">
        <v>1232</v>
      </c>
      <c r="H165" s="239">
        <v>1</v>
      </c>
      <c r="I165" s="240"/>
      <c r="J165" s="241">
        <f>ROUND(I165*H165,2)</f>
        <v>0</v>
      </c>
      <c r="K165" s="237" t="s">
        <v>19</v>
      </c>
      <c r="L165" s="242"/>
      <c r="M165" s="243" t="s">
        <v>19</v>
      </c>
      <c r="N165" s="244" t="s">
        <v>45</v>
      </c>
      <c r="O165" s="82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13" t="s">
        <v>182</v>
      </c>
      <c r="AT165" s="213" t="s">
        <v>456</v>
      </c>
      <c r="AU165" s="213" t="s">
        <v>79</v>
      </c>
      <c r="AY165" s="15" t="s">
        <v>135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5" t="s">
        <v>79</v>
      </c>
      <c r="BK165" s="214">
        <f>ROUND(I165*H165,2)</f>
        <v>0</v>
      </c>
      <c r="BL165" s="15" t="s">
        <v>89</v>
      </c>
      <c r="BM165" s="213" t="s">
        <v>728</v>
      </c>
    </row>
    <row r="166" s="2" customFormat="1" ht="16.5" customHeight="1">
      <c r="A166" s="36"/>
      <c r="B166" s="37"/>
      <c r="C166" s="235" t="s">
        <v>702</v>
      </c>
      <c r="D166" s="235" t="s">
        <v>456</v>
      </c>
      <c r="E166" s="236" t="s">
        <v>1260</v>
      </c>
      <c r="F166" s="237" t="s">
        <v>1261</v>
      </c>
      <c r="G166" s="238" t="s">
        <v>186</v>
      </c>
      <c r="H166" s="239">
        <v>120</v>
      </c>
      <c r="I166" s="240"/>
      <c r="J166" s="241">
        <f>ROUND(I166*H166,2)</f>
        <v>0</v>
      </c>
      <c r="K166" s="237" t="s">
        <v>19</v>
      </c>
      <c r="L166" s="242"/>
      <c r="M166" s="243" t="s">
        <v>19</v>
      </c>
      <c r="N166" s="244" t="s">
        <v>45</v>
      </c>
      <c r="O166" s="82"/>
      <c r="P166" s="211">
        <f>O166*H166</f>
        <v>0</v>
      </c>
      <c r="Q166" s="211">
        <v>0</v>
      </c>
      <c r="R166" s="211">
        <f>Q166*H166</f>
        <v>0</v>
      </c>
      <c r="S166" s="211">
        <v>0</v>
      </c>
      <c r="T166" s="212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13" t="s">
        <v>182</v>
      </c>
      <c r="AT166" s="213" t="s">
        <v>456</v>
      </c>
      <c r="AU166" s="213" t="s">
        <v>79</v>
      </c>
      <c r="AY166" s="15" t="s">
        <v>135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5" t="s">
        <v>79</v>
      </c>
      <c r="BK166" s="214">
        <f>ROUND(I166*H166,2)</f>
        <v>0</v>
      </c>
      <c r="BL166" s="15" t="s">
        <v>89</v>
      </c>
      <c r="BM166" s="213" t="s">
        <v>740</v>
      </c>
    </row>
    <row r="167" s="2" customFormat="1" ht="16.5" customHeight="1">
      <c r="A167" s="36"/>
      <c r="B167" s="37"/>
      <c r="C167" s="235" t="s">
        <v>706</v>
      </c>
      <c r="D167" s="235" t="s">
        <v>456</v>
      </c>
      <c r="E167" s="236" t="s">
        <v>1262</v>
      </c>
      <c r="F167" s="237" t="s">
        <v>1263</v>
      </c>
      <c r="G167" s="238" t="s">
        <v>186</v>
      </c>
      <c r="H167" s="239">
        <v>1</v>
      </c>
      <c r="I167" s="240"/>
      <c r="J167" s="241">
        <f>ROUND(I167*H167,2)</f>
        <v>0</v>
      </c>
      <c r="K167" s="237" t="s">
        <v>19</v>
      </c>
      <c r="L167" s="242"/>
      <c r="M167" s="243" t="s">
        <v>19</v>
      </c>
      <c r="N167" s="244" t="s">
        <v>45</v>
      </c>
      <c r="O167" s="82"/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13" t="s">
        <v>182</v>
      </c>
      <c r="AT167" s="213" t="s">
        <v>456</v>
      </c>
      <c r="AU167" s="213" t="s">
        <v>79</v>
      </c>
      <c r="AY167" s="15" t="s">
        <v>135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5" t="s">
        <v>79</v>
      </c>
      <c r="BK167" s="214">
        <f>ROUND(I167*H167,2)</f>
        <v>0</v>
      </c>
      <c r="BL167" s="15" t="s">
        <v>89</v>
      </c>
      <c r="BM167" s="213" t="s">
        <v>751</v>
      </c>
    </row>
    <row r="168" s="2" customFormat="1" ht="16.5" customHeight="1">
      <c r="A168" s="36"/>
      <c r="B168" s="37"/>
      <c r="C168" s="235" t="s">
        <v>711</v>
      </c>
      <c r="D168" s="235" t="s">
        <v>456</v>
      </c>
      <c r="E168" s="236" t="s">
        <v>1264</v>
      </c>
      <c r="F168" s="237" t="s">
        <v>1265</v>
      </c>
      <c r="G168" s="238" t="s">
        <v>186</v>
      </c>
      <c r="H168" s="239">
        <v>1</v>
      </c>
      <c r="I168" s="240"/>
      <c r="J168" s="241">
        <f>ROUND(I168*H168,2)</f>
        <v>0</v>
      </c>
      <c r="K168" s="237" t="s">
        <v>19</v>
      </c>
      <c r="L168" s="242"/>
      <c r="M168" s="243" t="s">
        <v>19</v>
      </c>
      <c r="N168" s="244" t="s">
        <v>45</v>
      </c>
      <c r="O168" s="82"/>
      <c r="P168" s="211">
        <f>O168*H168</f>
        <v>0</v>
      </c>
      <c r="Q168" s="211">
        <v>0</v>
      </c>
      <c r="R168" s="211">
        <f>Q168*H168</f>
        <v>0</v>
      </c>
      <c r="S168" s="211">
        <v>0</v>
      </c>
      <c r="T168" s="212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13" t="s">
        <v>182</v>
      </c>
      <c r="AT168" s="213" t="s">
        <v>456</v>
      </c>
      <c r="AU168" s="213" t="s">
        <v>79</v>
      </c>
      <c r="AY168" s="15" t="s">
        <v>135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5" t="s">
        <v>79</v>
      </c>
      <c r="BK168" s="214">
        <f>ROUND(I168*H168,2)</f>
        <v>0</v>
      </c>
      <c r="BL168" s="15" t="s">
        <v>89</v>
      </c>
      <c r="BM168" s="213" t="s">
        <v>761</v>
      </c>
    </row>
    <row r="169" s="2" customFormat="1" ht="16.5" customHeight="1">
      <c r="A169" s="36"/>
      <c r="B169" s="37"/>
      <c r="C169" s="235" t="s">
        <v>715</v>
      </c>
      <c r="D169" s="235" t="s">
        <v>456</v>
      </c>
      <c r="E169" s="236" t="s">
        <v>1266</v>
      </c>
      <c r="F169" s="237" t="s">
        <v>1267</v>
      </c>
      <c r="G169" s="238" t="s">
        <v>186</v>
      </c>
      <c r="H169" s="239">
        <v>30</v>
      </c>
      <c r="I169" s="240"/>
      <c r="J169" s="241">
        <f>ROUND(I169*H169,2)</f>
        <v>0</v>
      </c>
      <c r="K169" s="237" t="s">
        <v>19</v>
      </c>
      <c r="L169" s="242"/>
      <c r="M169" s="243" t="s">
        <v>19</v>
      </c>
      <c r="N169" s="244" t="s">
        <v>45</v>
      </c>
      <c r="O169" s="82"/>
      <c r="P169" s="211">
        <f>O169*H169</f>
        <v>0</v>
      </c>
      <c r="Q169" s="211">
        <v>0</v>
      </c>
      <c r="R169" s="211">
        <f>Q169*H169</f>
        <v>0</v>
      </c>
      <c r="S169" s="211">
        <v>0</v>
      </c>
      <c r="T169" s="212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13" t="s">
        <v>182</v>
      </c>
      <c r="AT169" s="213" t="s">
        <v>456</v>
      </c>
      <c r="AU169" s="213" t="s">
        <v>79</v>
      </c>
      <c r="AY169" s="15" t="s">
        <v>135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5" t="s">
        <v>79</v>
      </c>
      <c r="BK169" s="214">
        <f>ROUND(I169*H169,2)</f>
        <v>0</v>
      </c>
      <c r="BL169" s="15" t="s">
        <v>89</v>
      </c>
      <c r="BM169" s="213" t="s">
        <v>773</v>
      </c>
    </row>
    <row r="170" s="12" customFormat="1" ht="25.92" customHeight="1">
      <c r="A170" s="12"/>
      <c r="B170" s="186"/>
      <c r="C170" s="187"/>
      <c r="D170" s="188" t="s">
        <v>73</v>
      </c>
      <c r="E170" s="189" t="s">
        <v>1268</v>
      </c>
      <c r="F170" s="189" t="s">
        <v>1269</v>
      </c>
      <c r="G170" s="187"/>
      <c r="H170" s="187"/>
      <c r="I170" s="190"/>
      <c r="J170" s="191">
        <f>BK170</f>
        <v>0</v>
      </c>
      <c r="K170" s="187"/>
      <c r="L170" s="192"/>
      <c r="M170" s="193"/>
      <c r="N170" s="194"/>
      <c r="O170" s="194"/>
      <c r="P170" s="195">
        <f>SUM(P171:P177)</f>
        <v>0</v>
      </c>
      <c r="Q170" s="194"/>
      <c r="R170" s="195">
        <f>SUM(R171:R177)</f>
        <v>0</v>
      </c>
      <c r="S170" s="194"/>
      <c r="T170" s="196">
        <f>SUM(T171:T177)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97" t="s">
        <v>79</v>
      </c>
      <c r="AT170" s="198" t="s">
        <v>73</v>
      </c>
      <c r="AU170" s="198" t="s">
        <v>74</v>
      </c>
      <c r="AY170" s="197" t="s">
        <v>135</v>
      </c>
      <c r="BK170" s="199">
        <f>SUM(BK171:BK177)</f>
        <v>0</v>
      </c>
    </row>
    <row r="171" s="2" customFormat="1" ht="44.25" customHeight="1">
      <c r="A171" s="36"/>
      <c r="B171" s="37"/>
      <c r="C171" s="202" t="s">
        <v>719</v>
      </c>
      <c r="D171" s="202" t="s">
        <v>137</v>
      </c>
      <c r="E171" s="203" t="s">
        <v>1270</v>
      </c>
      <c r="F171" s="204" t="s">
        <v>1271</v>
      </c>
      <c r="G171" s="205" t="s">
        <v>186</v>
      </c>
      <c r="H171" s="206">
        <v>5</v>
      </c>
      <c r="I171" s="207"/>
      <c r="J171" s="208">
        <f>ROUND(I171*H171,2)</f>
        <v>0</v>
      </c>
      <c r="K171" s="204" t="s">
        <v>141</v>
      </c>
      <c r="L171" s="42"/>
      <c r="M171" s="209" t="s">
        <v>19</v>
      </c>
      <c r="N171" s="210" t="s">
        <v>45</v>
      </c>
      <c r="O171" s="82"/>
      <c r="P171" s="211">
        <f>O171*H171</f>
        <v>0</v>
      </c>
      <c r="Q171" s="211">
        <v>0</v>
      </c>
      <c r="R171" s="211">
        <f>Q171*H171</f>
        <v>0</v>
      </c>
      <c r="S171" s="211">
        <v>0</v>
      </c>
      <c r="T171" s="212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13" t="s">
        <v>89</v>
      </c>
      <c r="AT171" s="213" t="s">
        <v>137</v>
      </c>
      <c r="AU171" s="213" t="s">
        <v>79</v>
      </c>
      <c r="AY171" s="15" t="s">
        <v>135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5" t="s">
        <v>79</v>
      </c>
      <c r="BK171" s="214">
        <f>ROUND(I171*H171,2)</f>
        <v>0</v>
      </c>
      <c r="BL171" s="15" t="s">
        <v>89</v>
      </c>
      <c r="BM171" s="213" t="s">
        <v>1272</v>
      </c>
    </row>
    <row r="172" s="2" customFormat="1">
      <c r="A172" s="36"/>
      <c r="B172" s="37"/>
      <c r="C172" s="38"/>
      <c r="D172" s="215" t="s">
        <v>143</v>
      </c>
      <c r="E172" s="38"/>
      <c r="F172" s="216" t="s">
        <v>1273</v>
      </c>
      <c r="G172" s="38"/>
      <c r="H172" s="38"/>
      <c r="I172" s="217"/>
      <c r="J172" s="38"/>
      <c r="K172" s="38"/>
      <c r="L172" s="42"/>
      <c r="M172" s="218"/>
      <c r="N172" s="219"/>
      <c r="O172" s="82"/>
      <c r="P172" s="82"/>
      <c r="Q172" s="82"/>
      <c r="R172" s="82"/>
      <c r="S172" s="82"/>
      <c r="T172" s="83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143</v>
      </c>
      <c r="AU172" s="15" t="s">
        <v>79</v>
      </c>
    </row>
    <row r="173" s="2" customFormat="1" ht="49.05" customHeight="1">
      <c r="A173" s="36"/>
      <c r="B173" s="37"/>
      <c r="C173" s="202" t="s">
        <v>724</v>
      </c>
      <c r="D173" s="202" t="s">
        <v>137</v>
      </c>
      <c r="E173" s="203" t="s">
        <v>1274</v>
      </c>
      <c r="F173" s="204" t="s">
        <v>1275</v>
      </c>
      <c r="G173" s="205" t="s">
        <v>186</v>
      </c>
      <c r="H173" s="206">
        <v>25</v>
      </c>
      <c r="I173" s="207"/>
      <c r="J173" s="208">
        <f>ROUND(I173*H173,2)</f>
        <v>0</v>
      </c>
      <c r="K173" s="204" t="s">
        <v>141</v>
      </c>
      <c r="L173" s="42"/>
      <c r="M173" s="209" t="s">
        <v>19</v>
      </c>
      <c r="N173" s="210" t="s">
        <v>45</v>
      </c>
      <c r="O173" s="82"/>
      <c r="P173" s="211">
        <f>O173*H173</f>
        <v>0</v>
      </c>
      <c r="Q173" s="211">
        <v>0</v>
      </c>
      <c r="R173" s="211">
        <f>Q173*H173</f>
        <v>0</v>
      </c>
      <c r="S173" s="211">
        <v>0</v>
      </c>
      <c r="T173" s="212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13" t="s">
        <v>89</v>
      </c>
      <c r="AT173" s="213" t="s">
        <v>137</v>
      </c>
      <c r="AU173" s="213" t="s">
        <v>79</v>
      </c>
      <c r="AY173" s="15" t="s">
        <v>135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5" t="s">
        <v>79</v>
      </c>
      <c r="BK173" s="214">
        <f>ROUND(I173*H173,2)</f>
        <v>0</v>
      </c>
      <c r="BL173" s="15" t="s">
        <v>89</v>
      </c>
      <c r="BM173" s="213" t="s">
        <v>1276</v>
      </c>
    </row>
    <row r="174" s="2" customFormat="1">
      <c r="A174" s="36"/>
      <c r="B174" s="37"/>
      <c r="C174" s="38"/>
      <c r="D174" s="215" t="s">
        <v>143</v>
      </c>
      <c r="E174" s="38"/>
      <c r="F174" s="216" t="s">
        <v>1277</v>
      </c>
      <c r="G174" s="38"/>
      <c r="H174" s="38"/>
      <c r="I174" s="217"/>
      <c r="J174" s="38"/>
      <c r="K174" s="38"/>
      <c r="L174" s="42"/>
      <c r="M174" s="218"/>
      <c r="N174" s="219"/>
      <c r="O174" s="82"/>
      <c r="P174" s="82"/>
      <c r="Q174" s="82"/>
      <c r="R174" s="82"/>
      <c r="S174" s="82"/>
      <c r="T174" s="83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5" t="s">
        <v>143</v>
      </c>
      <c r="AU174" s="15" t="s">
        <v>79</v>
      </c>
    </row>
    <row r="175" s="2" customFormat="1" ht="33" customHeight="1">
      <c r="A175" s="36"/>
      <c r="B175" s="37"/>
      <c r="C175" s="235" t="s">
        <v>728</v>
      </c>
      <c r="D175" s="235" t="s">
        <v>456</v>
      </c>
      <c r="E175" s="236" t="s">
        <v>1278</v>
      </c>
      <c r="F175" s="237" t="s">
        <v>1279</v>
      </c>
      <c r="G175" s="238" t="s">
        <v>186</v>
      </c>
      <c r="H175" s="239">
        <v>5</v>
      </c>
      <c r="I175" s="240"/>
      <c r="J175" s="241">
        <f>ROUND(I175*H175,2)</f>
        <v>0</v>
      </c>
      <c r="K175" s="237" t="s">
        <v>19</v>
      </c>
      <c r="L175" s="242"/>
      <c r="M175" s="243" t="s">
        <v>19</v>
      </c>
      <c r="N175" s="244" t="s">
        <v>45</v>
      </c>
      <c r="O175" s="82"/>
      <c r="P175" s="211">
        <f>O175*H175</f>
        <v>0</v>
      </c>
      <c r="Q175" s="211">
        <v>0</v>
      </c>
      <c r="R175" s="211">
        <f>Q175*H175</f>
        <v>0</v>
      </c>
      <c r="S175" s="211">
        <v>0</v>
      </c>
      <c r="T175" s="212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13" t="s">
        <v>182</v>
      </c>
      <c r="AT175" s="213" t="s">
        <v>456</v>
      </c>
      <c r="AU175" s="213" t="s">
        <v>79</v>
      </c>
      <c r="AY175" s="15" t="s">
        <v>135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5" t="s">
        <v>79</v>
      </c>
      <c r="BK175" s="214">
        <f>ROUND(I175*H175,2)</f>
        <v>0</v>
      </c>
      <c r="BL175" s="15" t="s">
        <v>89</v>
      </c>
      <c r="BM175" s="213" t="s">
        <v>786</v>
      </c>
    </row>
    <row r="176" s="2" customFormat="1" ht="37.8" customHeight="1">
      <c r="A176" s="36"/>
      <c r="B176" s="37"/>
      <c r="C176" s="235" t="s">
        <v>735</v>
      </c>
      <c r="D176" s="235" t="s">
        <v>456</v>
      </c>
      <c r="E176" s="236" t="s">
        <v>1280</v>
      </c>
      <c r="F176" s="237" t="s">
        <v>1281</v>
      </c>
      <c r="G176" s="238" t="s">
        <v>186</v>
      </c>
      <c r="H176" s="239">
        <v>25</v>
      </c>
      <c r="I176" s="240"/>
      <c r="J176" s="241">
        <f>ROUND(I176*H176,2)</f>
        <v>0</v>
      </c>
      <c r="K176" s="237" t="s">
        <v>19</v>
      </c>
      <c r="L176" s="242"/>
      <c r="M176" s="243" t="s">
        <v>19</v>
      </c>
      <c r="N176" s="244" t="s">
        <v>45</v>
      </c>
      <c r="O176" s="82"/>
      <c r="P176" s="211">
        <f>O176*H176</f>
        <v>0</v>
      </c>
      <c r="Q176" s="211">
        <v>0</v>
      </c>
      <c r="R176" s="211">
        <f>Q176*H176</f>
        <v>0</v>
      </c>
      <c r="S176" s="211">
        <v>0</v>
      </c>
      <c r="T176" s="212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13" t="s">
        <v>182</v>
      </c>
      <c r="AT176" s="213" t="s">
        <v>456</v>
      </c>
      <c r="AU176" s="213" t="s">
        <v>79</v>
      </c>
      <c r="AY176" s="15" t="s">
        <v>135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5" t="s">
        <v>79</v>
      </c>
      <c r="BK176" s="214">
        <f>ROUND(I176*H176,2)</f>
        <v>0</v>
      </c>
      <c r="BL176" s="15" t="s">
        <v>89</v>
      </c>
      <c r="BM176" s="213" t="s">
        <v>797</v>
      </c>
    </row>
    <row r="177" s="2" customFormat="1" ht="21.75" customHeight="1">
      <c r="A177" s="36"/>
      <c r="B177" s="37"/>
      <c r="C177" s="235" t="s">
        <v>740</v>
      </c>
      <c r="D177" s="235" t="s">
        <v>456</v>
      </c>
      <c r="E177" s="236" t="s">
        <v>1282</v>
      </c>
      <c r="F177" s="237" t="s">
        <v>1283</v>
      </c>
      <c r="G177" s="238" t="s">
        <v>186</v>
      </c>
      <c r="H177" s="239">
        <v>60</v>
      </c>
      <c r="I177" s="240"/>
      <c r="J177" s="241">
        <f>ROUND(I177*H177,2)</f>
        <v>0</v>
      </c>
      <c r="K177" s="237" t="s">
        <v>19</v>
      </c>
      <c r="L177" s="242"/>
      <c r="M177" s="243" t="s">
        <v>19</v>
      </c>
      <c r="N177" s="244" t="s">
        <v>45</v>
      </c>
      <c r="O177" s="82"/>
      <c r="P177" s="211">
        <f>O177*H177</f>
        <v>0</v>
      </c>
      <c r="Q177" s="211">
        <v>0</v>
      </c>
      <c r="R177" s="211">
        <f>Q177*H177</f>
        <v>0</v>
      </c>
      <c r="S177" s="211">
        <v>0</v>
      </c>
      <c r="T177" s="212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13" t="s">
        <v>182</v>
      </c>
      <c r="AT177" s="213" t="s">
        <v>456</v>
      </c>
      <c r="AU177" s="213" t="s">
        <v>79</v>
      </c>
      <c r="AY177" s="15" t="s">
        <v>135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5" t="s">
        <v>79</v>
      </c>
      <c r="BK177" s="214">
        <f>ROUND(I177*H177,2)</f>
        <v>0</v>
      </c>
      <c r="BL177" s="15" t="s">
        <v>89</v>
      </c>
      <c r="BM177" s="213" t="s">
        <v>809</v>
      </c>
    </row>
    <row r="178" s="12" customFormat="1" ht="25.92" customHeight="1">
      <c r="A178" s="12"/>
      <c r="B178" s="186"/>
      <c r="C178" s="187"/>
      <c r="D178" s="188" t="s">
        <v>73</v>
      </c>
      <c r="E178" s="189" t="s">
        <v>1284</v>
      </c>
      <c r="F178" s="189" t="s">
        <v>1285</v>
      </c>
      <c r="G178" s="187"/>
      <c r="H178" s="187"/>
      <c r="I178" s="190"/>
      <c r="J178" s="191">
        <f>BK178</f>
        <v>0</v>
      </c>
      <c r="K178" s="187"/>
      <c r="L178" s="192"/>
      <c r="M178" s="193"/>
      <c r="N178" s="194"/>
      <c r="O178" s="194"/>
      <c r="P178" s="195">
        <f>SUM(P179:P199)</f>
        <v>0</v>
      </c>
      <c r="Q178" s="194"/>
      <c r="R178" s="195">
        <f>SUM(R179:R199)</f>
        <v>0</v>
      </c>
      <c r="S178" s="194"/>
      <c r="T178" s="196">
        <f>SUM(T179:T199)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97" t="s">
        <v>79</v>
      </c>
      <c r="AT178" s="198" t="s">
        <v>73</v>
      </c>
      <c r="AU178" s="198" t="s">
        <v>74</v>
      </c>
      <c r="AY178" s="197" t="s">
        <v>135</v>
      </c>
      <c r="BK178" s="199">
        <f>SUM(BK179:BK199)</f>
        <v>0</v>
      </c>
    </row>
    <row r="179" s="2" customFormat="1" ht="44.25" customHeight="1">
      <c r="A179" s="36"/>
      <c r="B179" s="37"/>
      <c r="C179" s="202" t="s">
        <v>746</v>
      </c>
      <c r="D179" s="202" t="s">
        <v>137</v>
      </c>
      <c r="E179" s="203" t="s">
        <v>1226</v>
      </c>
      <c r="F179" s="204" t="s">
        <v>1227</v>
      </c>
      <c r="G179" s="205" t="s">
        <v>170</v>
      </c>
      <c r="H179" s="206">
        <v>88</v>
      </c>
      <c r="I179" s="207"/>
      <c r="J179" s="208">
        <f>ROUND(I179*H179,2)</f>
        <v>0</v>
      </c>
      <c r="K179" s="204" t="s">
        <v>141</v>
      </c>
      <c r="L179" s="42"/>
      <c r="M179" s="209" t="s">
        <v>19</v>
      </c>
      <c r="N179" s="210" t="s">
        <v>45</v>
      </c>
      <c r="O179" s="82"/>
      <c r="P179" s="211">
        <f>O179*H179</f>
        <v>0</v>
      </c>
      <c r="Q179" s="211">
        <v>0</v>
      </c>
      <c r="R179" s="211">
        <f>Q179*H179</f>
        <v>0</v>
      </c>
      <c r="S179" s="211">
        <v>0</v>
      </c>
      <c r="T179" s="212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13" t="s">
        <v>89</v>
      </c>
      <c r="AT179" s="213" t="s">
        <v>137</v>
      </c>
      <c r="AU179" s="213" t="s">
        <v>79</v>
      </c>
      <c r="AY179" s="15" t="s">
        <v>135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5" t="s">
        <v>79</v>
      </c>
      <c r="BK179" s="214">
        <f>ROUND(I179*H179,2)</f>
        <v>0</v>
      </c>
      <c r="BL179" s="15" t="s">
        <v>89</v>
      </c>
      <c r="BM179" s="213" t="s">
        <v>1286</v>
      </c>
    </row>
    <row r="180" s="2" customFormat="1">
      <c r="A180" s="36"/>
      <c r="B180" s="37"/>
      <c r="C180" s="38"/>
      <c r="D180" s="215" t="s">
        <v>143</v>
      </c>
      <c r="E180" s="38"/>
      <c r="F180" s="216" t="s">
        <v>1229</v>
      </c>
      <c r="G180" s="38"/>
      <c r="H180" s="38"/>
      <c r="I180" s="217"/>
      <c r="J180" s="38"/>
      <c r="K180" s="38"/>
      <c r="L180" s="42"/>
      <c r="M180" s="218"/>
      <c r="N180" s="219"/>
      <c r="O180" s="82"/>
      <c r="P180" s="82"/>
      <c r="Q180" s="82"/>
      <c r="R180" s="82"/>
      <c r="S180" s="82"/>
      <c r="T180" s="83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143</v>
      </c>
      <c r="AU180" s="15" t="s">
        <v>79</v>
      </c>
    </row>
    <row r="181" s="2" customFormat="1" ht="44.25" customHeight="1">
      <c r="A181" s="36"/>
      <c r="B181" s="37"/>
      <c r="C181" s="202" t="s">
        <v>751</v>
      </c>
      <c r="D181" s="202" t="s">
        <v>137</v>
      </c>
      <c r="E181" s="203" t="s">
        <v>1214</v>
      </c>
      <c r="F181" s="204" t="s">
        <v>1215</v>
      </c>
      <c r="G181" s="205" t="s">
        <v>186</v>
      </c>
      <c r="H181" s="206">
        <v>3</v>
      </c>
      <c r="I181" s="207"/>
      <c r="J181" s="208">
        <f>ROUND(I181*H181,2)</f>
        <v>0</v>
      </c>
      <c r="K181" s="204" t="s">
        <v>141</v>
      </c>
      <c r="L181" s="42"/>
      <c r="M181" s="209" t="s">
        <v>19</v>
      </c>
      <c r="N181" s="210" t="s">
        <v>45</v>
      </c>
      <c r="O181" s="82"/>
      <c r="P181" s="211">
        <f>O181*H181</f>
        <v>0</v>
      </c>
      <c r="Q181" s="211">
        <v>0</v>
      </c>
      <c r="R181" s="211">
        <f>Q181*H181</f>
        <v>0</v>
      </c>
      <c r="S181" s="211">
        <v>0</v>
      </c>
      <c r="T181" s="212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13" t="s">
        <v>89</v>
      </c>
      <c r="AT181" s="213" t="s">
        <v>137</v>
      </c>
      <c r="AU181" s="213" t="s">
        <v>79</v>
      </c>
      <c r="AY181" s="15" t="s">
        <v>135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5" t="s">
        <v>79</v>
      </c>
      <c r="BK181" s="214">
        <f>ROUND(I181*H181,2)</f>
        <v>0</v>
      </c>
      <c r="BL181" s="15" t="s">
        <v>89</v>
      </c>
      <c r="BM181" s="213" t="s">
        <v>1287</v>
      </c>
    </row>
    <row r="182" s="2" customFormat="1">
      <c r="A182" s="36"/>
      <c r="B182" s="37"/>
      <c r="C182" s="38"/>
      <c r="D182" s="215" t="s">
        <v>143</v>
      </c>
      <c r="E182" s="38"/>
      <c r="F182" s="216" t="s">
        <v>1217</v>
      </c>
      <c r="G182" s="38"/>
      <c r="H182" s="38"/>
      <c r="I182" s="217"/>
      <c r="J182" s="38"/>
      <c r="K182" s="38"/>
      <c r="L182" s="42"/>
      <c r="M182" s="218"/>
      <c r="N182" s="219"/>
      <c r="O182" s="82"/>
      <c r="P182" s="82"/>
      <c r="Q182" s="82"/>
      <c r="R182" s="82"/>
      <c r="S182" s="82"/>
      <c r="T182" s="83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143</v>
      </c>
      <c r="AU182" s="15" t="s">
        <v>79</v>
      </c>
    </row>
    <row r="183" s="2" customFormat="1" ht="49.05" customHeight="1">
      <c r="A183" s="36"/>
      <c r="B183" s="37"/>
      <c r="C183" s="202" t="s">
        <v>755</v>
      </c>
      <c r="D183" s="202" t="s">
        <v>137</v>
      </c>
      <c r="E183" s="203" t="s">
        <v>1218</v>
      </c>
      <c r="F183" s="204" t="s">
        <v>1219</v>
      </c>
      <c r="G183" s="205" t="s">
        <v>186</v>
      </c>
      <c r="H183" s="206">
        <v>6</v>
      </c>
      <c r="I183" s="207"/>
      <c r="J183" s="208">
        <f>ROUND(I183*H183,2)</f>
        <v>0</v>
      </c>
      <c r="K183" s="204" t="s">
        <v>141</v>
      </c>
      <c r="L183" s="42"/>
      <c r="M183" s="209" t="s">
        <v>19</v>
      </c>
      <c r="N183" s="210" t="s">
        <v>45</v>
      </c>
      <c r="O183" s="82"/>
      <c r="P183" s="211">
        <f>O183*H183</f>
        <v>0</v>
      </c>
      <c r="Q183" s="211">
        <v>0</v>
      </c>
      <c r="R183" s="211">
        <f>Q183*H183</f>
        <v>0</v>
      </c>
      <c r="S183" s="211">
        <v>0</v>
      </c>
      <c r="T183" s="212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13" t="s">
        <v>89</v>
      </c>
      <c r="AT183" s="213" t="s">
        <v>137</v>
      </c>
      <c r="AU183" s="213" t="s">
        <v>79</v>
      </c>
      <c r="AY183" s="15" t="s">
        <v>135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5" t="s">
        <v>79</v>
      </c>
      <c r="BK183" s="214">
        <f>ROUND(I183*H183,2)</f>
        <v>0</v>
      </c>
      <c r="BL183" s="15" t="s">
        <v>89</v>
      </c>
      <c r="BM183" s="213" t="s">
        <v>1288</v>
      </c>
    </row>
    <row r="184" s="2" customFormat="1">
      <c r="A184" s="36"/>
      <c r="B184" s="37"/>
      <c r="C184" s="38"/>
      <c r="D184" s="215" t="s">
        <v>143</v>
      </c>
      <c r="E184" s="38"/>
      <c r="F184" s="216" t="s">
        <v>1221</v>
      </c>
      <c r="G184" s="38"/>
      <c r="H184" s="38"/>
      <c r="I184" s="217"/>
      <c r="J184" s="38"/>
      <c r="K184" s="38"/>
      <c r="L184" s="42"/>
      <c r="M184" s="218"/>
      <c r="N184" s="219"/>
      <c r="O184" s="82"/>
      <c r="P184" s="82"/>
      <c r="Q184" s="82"/>
      <c r="R184" s="82"/>
      <c r="S184" s="82"/>
      <c r="T184" s="83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143</v>
      </c>
      <c r="AU184" s="15" t="s">
        <v>79</v>
      </c>
    </row>
    <row r="185" s="2" customFormat="1" ht="44.25" customHeight="1">
      <c r="A185" s="36"/>
      <c r="B185" s="37"/>
      <c r="C185" s="202" t="s">
        <v>761</v>
      </c>
      <c r="D185" s="202" t="s">
        <v>137</v>
      </c>
      <c r="E185" s="203" t="s">
        <v>1289</v>
      </c>
      <c r="F185" s="204" t="s">
        <v>1290</v>
      </c>
      <c r="G185" s="205" t="s">
        <v>170</v>
      </c>
      <c r="H185" s="206">
        <v>94</v>
      </c>
      <c r="I185" s="207"/>
      <c r="J185" s="208">
        <f>ROUND(I185*H185,2)</f>
        <v>0</v>
      </c>
      <c r="K185" s="204" t="s">
        <v>141</v>
      </c>
      <c r="L185" s="42"/>
      <c r="M185" s="209" t="s">
        <v>19</v>
      </c>
      <c r="N185" s="210" t="s">
        <v>45</v>
      </c>
      <c r="O185" s="82"/>
      <c r="P185" s="211">
        <f>O185*H185</f>
        <v>0</v>
      </c>
      <c r="Q185" s="211">
        <v>0</v>
      </c>
      <c r="R185" s="211">
        <f>Q185*H185</f>
        <v>0</v>
      </c>
      <c r="S185" s="211">
        <v>0</v>
      </c>
      <c r="T185" s="212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13" t="s">
        <v>89</v>
      </c>
      <c r="AT185" s="213" t="s">
        <v>137</v>
      </c>
      <c r="AU185" s="213" t="s">
        <v>79</v>
      </c>
      <c r="AY185" s="15" t="s">
        <v>135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5" t="s">
        <v>79</v>
      </c>
      <c r="BK185" s="214">
        <f>ROUND(I185*H185,2)</f>
        <v>0</v>
      </c>
      <c r="BL185" s="15" t="s">
        <v>89</v>
      </c>
      <c r="BM185" s="213" t="s">
        <v>1291</v>
      </c>
    </row>
    <row r="186" s="2" customFormat="1">
      <c r="A186" s="36"/>
      <c r="B186" s="37"/>
      <c r="C186" s="38"/>
      <c r="D186" s="215" t="s">
        <v>143</v>
      </c>
      <c r="E186" s="38"/>
      <c r="F186" s="216" t="s">
        <v>1292</v>
      </c>
      <c r="G186" s="38"/>
      <c r="H186" s="38"/>
      <c r="I186" s="217"/>
      <c r="J186" s="38"/>
      <c r="K186" s="38"/>
      <c r="L186" s="42"/>
      <c r="M186" s="218"/>
      <c r="N186" s="219"/>
      <c r="O186" s="82"/>
      <c r="P186" s="82"/>
      <c r="Q186" s="82"/>
      <c r="R186" s="82"/>
      <c r="S186" s="82"/>
      <c r="T186" s="83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5" t="s">
        <v>143</v>
      </c>
      <c r="AU186" s="15" t="s">
        <v>79</v>
      </c>
    </row>
    <row r="187" s="2" customFormat="1" ht="37.8" customHeight="1">
      <c r="A187" s="36"/>
      <c r="B187" s="37"/>
      <c r="C187" s="202" t="s">
        <v>766</v>
      </c>
      <c r="D187" s="202" t="s">
        <v>137</v>
      </c>
      <c r="E187" s="203" t="s">
        <v>1293</v>
      </c>
      <c r="F187" s="204" t="s">
        <v>1294</v>
      </c>
      <c r="G187" s="205" t="s">
        <v>186</v>
      </c>
      <c r="H187" s="206">
        <v>2</v>
      </c>
      <c r="I187" s="207"/>
      <c r="J187" s="208">
        <f>ROUND(I187*H187,2)</f>
        <v>0</v>
      </c>
      <c r="K187" s="204" t="s">
        <v>141</v>
      </c>
      <c r="L187" s="42"/>
      <c r="M187" s="209" t="s">
        <v>19</v>
      </c>
      <c r="N187" s="210" t="s">
        <v>45</v>
      </c>
      <c r="O187" s="82"/>
      <c r="P187" s="211">
        <f>O187*H187</f>
        <v>0</v>
      </c>
      <c r="Q187" s="211">
        <v>0</v>
      </c>
      <c r="R187" s="211">
        <f>Q187*H187</f>
        <v>0</v>
      </c>
      <c r="S187" s="211">
        <v>0</v>
      </c>
      <c r="T187" s="212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13" t="s">
        <v>89</v>
      </c>
      <c r="AT187" s="213" t="s">
        <v>137</v>
      </c>
      <c r="AU187" s="213" t="s">
        <v>79</v>
      </c>
      <c r="AY187" s="15" t="s">
        <v>135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5" t="s">
        <v>79</v>
      </c>
      <c r="BK187" s="214">
        <f>ROUND(I187*H187,2)</f>
        <v>0</v>
      </c>
      <c r="BL187" s="15" t="s">
        <v>89</v>
      </c>
      <c r="BM187" s="213" t="s">
        <v>1295</v>
      </c>
    </row>
    <row r="188" s="2" customFormat="1">
      <c r="A188" s="36"/>
      <c r="B188" s="37"/>
      <c r="C188" s="38"/>
      <c r="D188" s="215" t="s">
        <v>143</v>
      </c>
      <c r="E188" s="38"/>
      <c r="F188" s="216" t="s">
        <v>1296</v>
      </c>
      <c r="G188" s="38"/>
      <c r="H188" s="38"/>
      <c r="I188" s="217"/>
      <c r="J188" s="38"/>
      <c r="K188" s="38"/>
      <c r="L188" s="42"/>
      <c r="M188" s="218"/>
      <c r="N188" s="219"/>
      <c r="O188" s="82"/>
      <c r="P188" s="82"/>
      <c r="Q188" s="82"/>
      <c r="R188" s="82"/>
      <c r="S188" s="82"/>
      <c r="T188" s="83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143</v>
      </c>
      <c r="AU188" s="15" t="s">
        <v>79</v>
      </c>
    </row>
    <row r="189" s="2" customFormat="1" ht="37.8" customHeight="1">
      <c r="A189" s="36"/>
      <c r="B189" s="37"/>
      <c r="C189" s="202" t="s">
        <v>773</v>
      </c>
      <c r="D189" s="202" t="s">
        <v>137</v>
      </c>
      <c r="E189" s="203" t="s">
        <v>1297</v>
      </c>
      <c r="F189" s="204" t="s">
        <v>1294</v>
      </c>
      <c r="G189" s="205" t="s">
        <v>186</v>
      </c>
      <c r="H189" s="206">
        <v>1</v>
      </c>
      <c r="I189" s="207"/>
      <c r="J189" s="208">
        <f>ROUND(I189*H189,2)</f>
        <v>0</v>
      </c>
      <c r="K189" s="204" t="s">
        <v>141</v>
      </c>
      <c r="L189" s="42"/>
      <c r="M189" s="209" t="s">
        <v>19</v>
      </c>
      <c r="N189" s="210" t="s">
        <v>45</v>
      </c>
      <c r="O189" s="82"/>
      <c r="P189" s="211">
        <f>O189*H189</f>
        <v>0</v>
      </c>
      <c r="Q189" s="211">
        <v>0</v>
      </c>
      <c r="R189" s="211">
        <f>Q189*H189</f>
        <v>0</v>
      </c>
      <c r="S189" s="211">
        <v>0</v>
      </c>
      <c r="T189" s="212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13" t="s">
        <v>89</v>
      </c>
      <c r="AT189" s="213" t="s">
        <v>137</v>
      </c>
      <c r="AU189" s="213" t="s">
        <v>79</v>
      </c>
      <c r="AY189" s="15" t="s">
        <v>135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5" t="s">
        <v>79</v>
      </c>
      <c r="BK189" s="214">
        <f>ROUND(I189*H189,2)</f>
        <v>0</v>
      </c>
      <c r="BL189" s="15" t="s">
        <v>89</v>
      </c>
      <c r="BM189" s="213" t="s">
        <v>1298</v>
      </c>
    </row>
    <row r="190" s="2" customFormat="1">
      <c r="A190" s="36"/>
      <c r="B190" s="37"/>
      <c r="C190" s="38"/>
      <c r="D190" s="215" t="s">
        <v>143</v>
      </c>
      <c r="E190" s="38"/>
      <c r="F190" s="216" t="s">
        <v>1299</v>
      </c>
      <c r="G190" s="38"/>
      <c r="H190" s="38"/>
      <c r="I190" s="217"/>
      <c r="J190" s="38"/>
      <c r="K190" s="38"/>
      <c r="L190" s="42"/>
      <c r="M190" s="218"/>
      <c r="N190" s="219"/>
      <c r="O190" s="82"/>
      <c r="P190" s="82"/>
      <c r="Q190" s="82"/>
      <c r="R190" s="82"/>
      <c r="S190" s="82"/>
      <c r="T190" s="83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5" t="s">
        <v>143</v>
      </c>
      <c r="AU190" s="15" t="s">
        <v>79</v>
      </c>
    </row>
    <row r="191" s="2" customFormat="1" ht="24.15" customHeight="1">
      <c r="A191" s="36"/>
      <c r="B191" s="37"/>
      <c r="C191" s="202" t="s">
        <v>779</v>
      </c>
      <c r="D191" s="202" t="s">
        <v>137</v>
      </c>
      <c r="E191" s="203" t="s">
        <v>1300</v>
      </c>
      <c r="F191" s="204" t="s">
        <v>1301</v>
      </c>
      <c r="G191" s="205" t="s">
        <v>170</v>
      </c>
      <c r="H191" s="206">
        <v>124</v>
      </c>
      <c r="I191" s="207"/>
      <c r="J191" s="208">
        <f>ROUND(I191*H191,2)</f>
        <v>0</v>
      </c>
      <c r="K191" s="204" t="s">
        <v>141</v>
      </c>
      <c r="L191" s="42"/>
      <c r="M191" s="209" t="s">
        <v>19</v>
      </c>
      <c r="N191" s="210" t="s">
        <v>45</v>
      </c>
      <c r="O191" s="82"/>
      <c r="P191" s="211">
        <f>O191*H191</f>
        <v>0</v>
      </c>
      <c r="Q191" s="211">
        <v>0</v>
      </c>
      <c r="R191" s="211">
        <f>Q191*H191</f>
        <v>0</v>
      </c>
      <c r="S191" s="211">
        <v>0</v>
      </c>
      <c r="T191" s="212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13" t="s">
        <v>89</v>
      </c>
      <c r="AT191" s="213" t="s">
        <v>137</v>
      </c>
      <c r="AU191" s="213" t="s">
        <v>79</v>
      </c>
      <c r="AY191" s="15" t="s">
        <v>135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5" t="s">
        <v>79</v>
      </c>
      <c r="BK191" s="214">
        <f>ROUND(I191*H191,2)</f>
        <v>0</v>
      </c>
      <c r="BL191" s="15" t="s">
        <v>89</v>
      </c>
      <c r="BM191" s="213" t="s">
        <v>1302</v>
      </c>
    </row>
    <row r="192" s="2" customFormat="1">
      <c r="A192" s="36"/>
      <c r="B192" s="37"/>
      <c r="C192" s="38"/>
      <c r="D192" s="215" t="s">
        <v>143</v>
      </c>
      <c r="E192" s="38"/>
      <c r="F192" s="216" t="s">
        <v>1303</v>
      </c>
      <c r="G192" s="38"/>
      <c r="H192" s="38"/>
      <c r="I192" s="217"/>
      <c r="J192" s="38"/>
      <c r="K192" s="38"/>
      <c r="L192" s="42"/>
      <c r="M192" s="218"/>
      <c r="N192" s="219"/>
      <c r="O192" s="82"/>
      <c r="P192" s="82"/>
      <c r="Q192" s="82"/>
      <c r="R192" s="82"/>
      <c r="S192" s="82"/>
      <c r="T192" s="83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143</v>
      </c>
      <c r="AU192" s="15" t="s">
        <v>79</v>
      </c>
    </row>
    <row r="193" s="2" customFormat="1" ht="16.5" customHeight="1">
      <c r="A193" s="36"/>
      <c r="B193" s="37"/>
      <c r="C193" s="235" t="s">
        <v>786</v>
      </c>
      <c r="D193" s="235" t="s">
        <v>456</v>
      </c>
      <c r="E193" s="236" t="s">
        <v>1304</v>
      </c>
      <c r="F193" s="237" t="s">
        <v>1305</v>
      </c>
      <c r="G193" s="238" t="s">
        <v>170</v>
      </c>
      <c r="H193" s="239">
        <v>88</v>
      </c>
      <c r="I193" s="240"/>
      <c r="J193" s="241">
        <f>ROUND(I193*H193,2)</f>
        <v>0</v>
      </c>
      <c r="K193" s="237" t="s">
        <v>19</v>
      </c>
      <c r="L193" s="242"/>
      <c r="M193" s="243" t="s">
        <v>19</v>
      </c>
      <c r="N193" s="244" t="s">
        <v>45</v>
      </c>
      <c r="O193" s="82"/>
      <c r="P193" s="211">
        <f>O193*H193</f>
        <v>0</v>
      </c>
      <c r="Q193" s="211">
        <v>0</v>
      </c>
      <c r="R193" s="211">
        <f>Q193*H193</f>
        <v>0</v>
      </c>
      <c r="S193" s="211">
        <v>0</v>
      </c>
      <c r="T193" s="212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13" t="s">
        <v>182</v>
      </c>
      <c r="AT193" s="213" t="s">
        <v>456</v>
      </c>
      <c r="AU193" s="213" t="s">
        <v>79</v>
      </c>
      <c r="AY193" s="15" t="s">
        <v>135</v>
      </c>
      <c r="BE193" s="214">
        <f>IF(N193="základní",J193,0)</f>
        <v>0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15" t="s">
        <v>79</v>
      </c>
      <c r="BK193" s="214">
        <f>ROUND(I193*H193,2)</f>
        <v>0</v>
      </c>
      <c r="BL193" s="15" t="s">
        <v>89</v>
      </c>
      <c r="BM193" s="213" t="s">
        <v>821</v>
      </c>
    </row>
    <row r="194" s="2" customFormat="1" ht="16.5" customHeight="1">
      <c r="A194" s="36"/>
      <c r="B194" s="37"/>
      <c r="C194" s="235" t="s">
        <v>791</v>
      </c>
      <c r="D194" s="235" t="s">
        <v>456</v>
      </c>
      <c r="E194" s="236" t="s">
        <v>1250</v>
      </c>
      <c r="F194" s="237" t="s">
        <v>1251</v>
      </c>
      <c r="G194" s="238" t="s">
        <v>186</v>
      </c>
      <c r="H194" s="239">
        <v>3</v>
      </c>
      <c r="I194" s="240"/>
      <c r="J194" s="241">
        <f>ROUND(I194*H194,2)</f>
        <v>0</v>
      </c>
      <c r="K194" s="237" t="s">
        <v>19</v>
      </c>
      <c r="L194" s="242"/>
      <c r="M194" s="243" t="s">
        <v>19</v>
      </c>
      <c r="N194" s="244" t="s">
        <v>45</v>
      </c>
      <c r="O194" s="82"/>
      <c r="P194" s="211">
        <f>O194*H194</f>
        <v>0</v>
      </c>
      <c r="Q194" s="211">
        <v>0</v>
      </c>
      <c r="R194" s="211">
        <f>Q194*H194</f>
        <v>0</v>
      </c>
      <c r="S194" s="211">
        <v>0</v>
      </c>
      <c r="T194" s="212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13" t="s">
        <v>182</v>
      </c>
      <c r="AT194" s="213" t="s">
        <v>456</v>
      </c>
      <c r="AU194" s="213" t="s">
        <v>79</v>
      </c>
      <c r="AY194" s="15" t="s">
        <v>135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5" t="s">
        <v>79</v>
      </c>
      <c r="BK194" s="214">
        <f>ROUND(I194*H194,2)</f>
        <v>0</v>
      </c>
      <c r="BL194" s="15" t="s">
        <v>89</v>
      </c>
      <c r="BM194" s="213" t="s">
        <v>835</v>
      </c>
    </row>
    <row r="195" s="2" customFormat="1" ht="16.5" customHeight="1">
      <c r="A195" s="36"/>
      <c r="B195" s="37"/>
      <c r="C195" s="235" t="s">
        <v>797</v>
      </c>
      <c r="D195" s="235" t="s">
        <v>456</v>
      </c>
      <c r="E195" s="236" t="s">
        <v>1252</v>
      </c>
      <c r="F195" s="237" t="s">
        <v>1253</v>
      </c>
      <c r="G195" s="238" t="s">
        <v>186</v>
      </c>
      <c r="H195" s="239">
        <v>6</v>
      </c>
      <c r="I195" s="240"/>
      <c r="J195" s="241">
        <f>ROUND(I195*H195,2)</f>
        <v>0</v>
      </c>
      <c r="K195" s="237" t="s">
        <v>19</v>
      </c>
      <c r="L195" s="242"/>
      <c r="M195" s="243" t="s">
        <v>19</v>
      </c>
      <c r="N195" s="244" t="s">
        <v>45</v>
      </c>
      <c r="O195" s="82"/>
      <c r="P195" s="211">
        <f>O195*H195</f>
        <v>0</v>
      </c>
      <c r="Q195" s="211">
        <v>0</v>
      </c>
      <c r="R195" s="211">
        <f>Q195*H195</f>
        <v>0</v>
      </c>
      <c r="S195" s="211">
        <v>0</v>
      </c>
      <c r="T195" s="212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13" t="s">
        <v>182</v>
      </c>
      <c r="AT195" s="213" t="s">
        <v>456</v>
      </c>
      <c r="AU195" s="213" t="s">
        <v>79</v>
      </c>
      <c r="AY195" s="15" t="s">
        <v>135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5" t="s">
        <v>79</v>
      </c>
      <c r="BK195" s="214">
        <f>ROUND(I195*H195,2)</f>
        <v>0</v>
      </c>
      <c r="BL195" s="15" t="s">
        <v>89</v>
      </c>
      <c r="BM195" s="213" t="s">
        <v>1306</v>
      </c>
    </row>
    <row r="196" s="2" customFormat="1" ht="16.5" customHeight="1">
      <c r="A196" s="36"/>
      <c r="B196" s="37"/>
      <c r="C196" s="235" t="s">
        <v>802</v>
      </c>
      <c r="D196" s="235" t="s">
        <v>456</v>
      </c>
      <c r="E196" s="236" t="s">
        <v>1307</v>
      </c>
      <c r="F196" s="237" t="s">
        <v>1308</v>
      </c>
      <c r="G196" s="238" t="s">
        <v>170</v>
      </c>
      <c r="H196" s="239">
        <v>94</v>
      </c>
      <c r="I196" s="240"/>
      <c r="J196" s="241">
        <f>ROUND(I196*H196,2)</f>
        <v>0</v>
      </c>
      <c r="K196" s="237" t="s">
        <v>19</v>
      </c>
      <c r="L196" s="242"/>
      <c r="M196" s="243" t="s">
        <v>19</v>
      </c>
      <c r="N196" s="244" t="s">
        <v>45</v>
      </c>
      <c r="O196" s="82"/>
      <c r="P196" s="211">
        <f>O196*H196</f>
        <v>0</v>
      </c>
      <c r="Q196" s="211">
        <v>0</v>
      </c>
      <c r="R196" s="211">
        <f>Q196*H196</f>
        <v>0</v>
      </c>
      <c r="S196" s="211">
        <v>0</v>
      </c>
      <c r="T196" s="212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13" t="s">
        <v>182</v>
      </c>
      <c r="AT196" s="213" t="s">
        <v>456</v>
      </c>
      <c r="AU196" s="213" t="s">
        <v>79</v>
      </c>
      <c r="AY196" s="15" t="s">
        <v>135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5" t="s">
        <v>79</v>
      </c>
      <c r="BK196" s="214">
        <f>ROUND(I196*H196,2)</f>
        <v>0</v>
      </c>
      <c r="BL196" s="15" t="s">
        <v>89</v>
      </c>
      <c r="BM196" s="213" t="s">
        <v>1309</v>
      </c>
    </row>
    <row r="197" s="2" customFormat="1" ht="16.5" customHeight="1">
      <c r="A197" s="36"/>
      <c r="B197" s="37"/>
      <c r="C197" s="235" t="s">
        <v>809</v>
      </c>
      <c r="D197" s="235" t="s">
        <v>456</v>
      </c>
      <c r="E197" s="236" t="s">
        <v>1310</v>
      </c>
      <c r="F197" s="237" t="s">
        <v>1311</v>
      </c>
      <c r="G197" s="238" t="s">
        <v>186</v>
      </c>
      <c r="H197" s="239">
        <v>2</v>
      </c>
      <c r="I197" s="240"/>
      <c r="J197" s="241">
        <f>ROUND(I197*H197,2)</f>
        <v>0</v>
      </c>
      <c r="K197" s="237" t="s">
        <v>19</v>
      </c>
      <c r="L197" s="242"/>
      <c r="M197" s="243" t="s">
        <v>19</v>
      </c>
      <c r="N197" s="244" t="s">
        <v>45</v>
      </c>
      <c r="O197" s="82"/>
      <c r="P197" s="211">
        <f>O197*H197</f>
        <v>0</v>
      </c>
      <c r="Q197" s="211">
        <v>0</v>
      </c>
      <c r="R197" s="211">
        <f>Q197*H197</f>
        <v>0</v>
      </c>
      <c r="S197" s="211">
        <v>0</v>
      </c>
      <c r="T197" s="212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13" t="s">
        <v>182</v>
      </c>
      <c r="AT197" s="213" t="s">
        <v>456</v>
      </c>
      <c r="AU197" s="213" t="s">
        <v>79</v>
      </c>
      <c r="AY197" s="15" t="s">
        <v>135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5" t="s">
        <v>79</v>
      </c>
      <c r="BK197" s="214">
        <f>ROUND(I197*H197,2)</f>
        <v>0</v>
      </c>
      <c r="BL197" s="15" t="s">
        <v>89</v>
      </c>
      <c r="BM197" s="213" t="s">
        <v>1312</v>
      </c>
    </row>
    <row r="198" s="2" customFormat="1" ht="16.5" customHeight="1">
      <c r="A198" s="36"/>
      <c r="B198" s="37"/>
      <c r="C198" s="235" t="s">
        <v>816</v>
      </c>
      <c r="D198" s="235" t="s">
        <v>456</v>
      </c>
      <c r="E198" s="236" t="s">
        <v>1313</v>
      </c>
      <c r="F198" s="237" t="s">
        <v>1314</v>
      </c>
      <c r="G198" s="238" t="s">
        <v>186</v>
      </c>
      <c r="H198" s="239">
        <v>1</v>
      </c>
      <c r="I198" s="240"/>
      <c r="J198" s="241">
        <f>ROUND(I198*H198,2)</f>
        <v>0</v>
      </c>
      <c r="K198" s="237" t="s">
        <v>19</v>
      </c>
      <c r="L198" s="242"/>
      <c r="M198" s="243" t="s">
        <v>19</v>
      </c>
      <c r="N198" s="244" t="s">
        <v>45</v>
      </c>
      <c r="O198" s="82"/>
      <c r="P198" s="211">
        <f>O198*H198</f>
        <v>0</v>
      </c>
      <c r="Q198" s="211">
        <v>0</v>
      </c>
      <c r="R198" s="211">
        <f>Q198*H198</f>
        <v>0</v>
      </c>
      <c r="S198" s="211">
        <v>0</v>
      </c>
      <c r="T198" s="212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13" t="s">
        <v>182</v>
      </c>
      <c r="AT198" s="213" t="s">
        <v>456</v>
      </c>
      <c r="AU198" s="213" t="s">
        <v>79</v>
      </c>
      <c r="AY198" s="15" t="s">
        <v>135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5" t="s">
        <v>79</v>
      </c>
      <c r="BK198" s="214">
        <f>ROUND(I198*H198,2)</f>
        <v>0</v>
      </c>
      <c r="BL198" s="15" t="s">
        <v>89</v>
      </c>
      <c r="BM198" s="213" t="s">
        <v>1315</v>
      </c>
    </row>
    <row r="199" s="2" customFormat="1" ht="16.5" customHeight="1">
      <c r="A199" s="36"/>
      <c r="B199" s="37"/>
      <c r="C199" s="235" t="s">
        <v>821</v>
      </c>
      <c r="D199" s="235" t="s">
        <v>456</v>
      </c>
      <c r="E199" s="236" t="s">
        <v>1316</v>
      </c>
      <c r="F199" s="237" t="s">
        <v>1317</v>
      </c>
      <c r="G199" s="238" t="s">
        <v>170</v>
      </c>
      <c r="H199" s="239">
        <v>124</v>
      </c>
      <c r="I199" s="240"/>
      <c r="J199" s="241">
        <f>ROUND(I199*H199,2)</f>
        <v>0</v>
      </c>
      <c r="K199" s="237" t="s">
        <v>19</v>
      </c>
      <c r="L199" s="242"/>
      <c r="M199" s="243" t="s">
        <v>19</v>
      </c>
      <c r="N199" s="244" t="s">
        <v>45</v>
      </c>
      <c r="O199" s="82"/>
      <c r="P199" s="211">
        <f>O199*H199</f>
        <v>0</v>
      </c>
      <c r="Q199" s="211">
        <v>0</v>
      </c>
      <c r="R199" s="211">
        <f>Q199*H199</f>
        <v>0</v>
      </c>
      <c r="S199" s="211">
        <v>0</v>
      </c>
      <c r="T199" s="212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13" t="s">
        <v>182</v>
      </c>
      <c r="AT199" s="213" t="s">
        <v>456</v>
      </c>
      <c r="AU199" s="213" t="s">
        <v>79</v>
      </c>
      <c r="AY199" s="15" t="s">
        <v>135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5" t="s">
        <v>79</v>
      </c>
      <c r="BK199" s="214">
        <f>ROUND(I199*H199,2)</f>
        <v>0</v>
      </c>
      <c r="BL199" s="15" t="s">
        <v>89</v>
      </c>
      <c r="BM199" s="213" t="s">
        <v>1318</v>
      </c>
    </row>
    <row r="200" s="12" customFormat="1" ht="25.92" customHeight="1">
      <c r="A200" s="12"/>
      <c r="B200" s="186"/>
      <c r="C200" s="187"/>
      <c r="D200" s="188" t="s">
        <v>73</v>
      </c>
      <c r="E200" s="189" t="s">
        <v>1319</v>
      </c>
      <c r="F200" s="189" t="s">
        <v>1320</v>
      </c>
      <c r="G200" s="187"/>
      <c r="H200" s="187"/>
      <c r="I200" s="190"/>
      <c r="J200" s="191">
        <f>BK200</f>
        <v>0</v>
      </c>
      <c r="K200" s="187"/>
      <c r="L200" s="192"/>
      <c r="M200" s="193"/>
      <c r="N200" s="194"/>
      <c r="O200" s="194"/>
      <c r="P200" s="195">
        <f>SUM(P201:P202)</f>
        <v>0</v>
      </c>
      <c r="Q200" s="194"/>
      <c r="R200" s="195">
        <f>SUM(R201:R202)</f>
        <v>0</v>
      </c>
      <c r="S200" s="194"/>
      <c r="T200" s="196">
        <f>SUM(T201:T202)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97" t="s">
        <v>79</v>
      </c>
      <c r="AT200" s="198" t="s">
        <v>73</v>
      </c>
      <c r="AU200" s="198" t="s">
        <v>74</v>
      </c>
      <c r="AY200" s="197" t="s">
        <v>135</v>
      </c>
      <c r="BK200" s="199">
        <f>SUM(BK201:BK202)</f>
        <v>0</v>
      </c>
    </row>
    <row r="201" s="2" customFormat="1" ht="16.5" customHeight="1">
      <c r="A201" s="36"/>
      <c r="B201" s="37"/>
      <c r="C201" s="202" t="s">
        <v>828</v>
      </c>
      <c r="D201" s="202" t="s">
        <v>137</v>
      </c>
      <c r="E201" s="203" t="s">
        <v>1321</v>
      </c>
      <c r="F201" s="204" t="s">
        <v>1322</v>
      </c>
      <c r="G201" s="205" t="s">
        <v>1245</v>
      </c>
      <c r="H201" s="206">
        <v>1.1000000000000001</v>
      </c>
      <c r="I201" s="207"/>
      <c r="J201" s="208">
        <f>ROUND(I201*H201,2)</f>
        <v>0</v>
      </c>
      <c r="K201" s="204" t="s">
        <v>19</v>
      </c>
      <c r="L201" s="42"/>
      <c r="M201" s="209" t="s">
        <v>19</v>
      </c>
      <c r="N201" s="210" t="s">
        <v>45</v>
      </c>
      <c r="O201" s="82"/>
      <c r="P201" s="211">
        <f>O201*H201</f>
        <v>0</v>
      </c>
      <c r="Q201" s="211">
        <v>0</v>
      </c>
      <c r="R201" s="211">
        <f>Q201*H201</f>
        <v>0</v>
      </c>
      <c r="S201" s="211">
        <v>0</v>
      </c>
      <c r="T201" s="212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13" t="s">
        <v>89</v>
      </c>
      <c r="AT201" s="213" t="s">
        <v>137</v>
      </c>
      <c r="AU201" s="213" t="s">
        <v>79</v>
      </c>
      <c r="AY201" s="15" t="s">
        <v>135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5" t="s">
        <v>79</v>
      </c>
      <c r="BK201" s="214">
        <f>ROUND(I201*H201,2)</f>
        <v>0</v>
      </c>
      <c r="BL201" s="15" t="s">
        <v>89</v>
      </c>
      <c r="BM201" s="213" t="s">
        <v>1323</v>
      </c>
    </row>
    <row r="202" s="2" customFormat="1" ht="16.5" customHeight="1">
      <c r="A202" s="36"/>
      <c r="B202" s="37"/>
      <c r="C202" s="235" t="s">
        <v>835</v>
      </c>
      <c r="D202" s="235" t="s">
        <v>456</v>
      </c>
      <c r="E202" s="236" t="s">
        <v>1324</v>
      </c>
      <c r="F202" s="237" t="s">
        <v>1325</v>
      </c>
      <c r="G202" s="238" t="s">
        <v>186</v>
      </c>
      <c r="H202" s="239">
        <v>1</v>
      </c>
      <c r="I202" s="240"/>
      <c r="J202" s="241">
        <f>ROUND(I202*H202,2)</f>
        <v>0</v>
      </c>
      <c r="K202" s="237" t="s">
        <v>19</v>
      </c>
      <c r="L202" s="242"/>
      <c r="M202" s="243" t="s">
        <v>19</v>
      </c>
      <c r="N202" s="244" t="s">
        <v>45</v>
      </c>
      <c r="O202" s="82"/>
      <c r="P202" s="211">
        <f>O202*H202</f>
        <v>0</v>
      </c>
      <c r="Q202" s="211">
        <v>0</v>
      </c>
      <c r="R202" s="211">
        <f>Q202*H202</f>
        <v>0</v>
      </c>
      <c r="S202" s="211">
        <v>0</v>
      </c>
      <c r="T202" s="212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13" t="s">
        <v>182</v>
      </c>
      <c r="AT202" s="213" t="s">
        <v>456</v>
      </c>
      <c r="AU202" s="213" t="s">
        <v>79</v>
      </c>
      <c r="AY202" s="15" t="s">
        <v>135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5" t="s">
        <v>79</v>
      </c>
      <c r="BK202" s="214">
        <f>ROUND(I202*H202,2)</f>
        <v>0</v>
      </c>
      <c r="BL202" s="15" t="s">
        <v>89</v>
      </c>
      <c r="BM202" s="213" t="s">
        <v>1326</v>
      </c>
    </row>
    <row r="203" s="12" customFormat="1" ht="25.92" customHeight="1">
      <c r="A203" s="12"/>
      <c r="B203" s="186"/>
      <c r="C203" s="187"/>
      <c r="D203" s="188" t="s">
        <v>73</v>
      </c>
      <c r="E203" s="189" t="s">
        <v>1327</v>
      </c>
      <c r="F203" s="189" t="s">
        <v>1320</v>
      </c>
      <c r="G203" s="187"/>
      <c r="H203" s="187"/>
      <c r="I203" s="190"/>
      <c r="J203" s="191">
        <f>BK203</f>
        <v>0</v>
      </c>
      <c r="K203" s="187"/>
      <c r="L203" s="192"/>
      <c r="M203" s="193"/>
      <c r="N203" s="194"/>
      <c r="O203" s="194"/>
      <c r="P203" s="195">
        <f>P204</f>
        <v>0</v>
      </c>
      <c r="Q203" s="194"/>
      <c r="R203" s="195">
        <f>R204</f>
        <v>0</v>
      </c>
      <c r="S203" s="194"/>
      <c r="T203" s="196">
        <f>T204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97" t="s">
        <v>79</v>
      </c>
      <c r="AT203" s="198" t="s">
        <v>73</v>
      </c>
      <c r="AU203" s="198" t="s">
        <v>74</v>
      </c>
      <c r="AY203" s="197" t="s">
        <v>135</v>
      </c>
      <c r="BK203" s="199">
        <f>BK204</f>
        <v>0</v>
      </c>
    </row>
    <row r="204" s="2" customFormat="1" ht="76.35" customHeight="1">
      <c r="A204" s="36"/>
      <c r="B204" s="37"/>
      <c r="C204" s="235" t="s">
        <v>1328</v>
      </c>
      <c r="D204" s="235" t="s">
        <v>456</v>
      </c>
      <c r="E204" s="236" t="s">
        <v>1329</v>
      </c>
      <c r="F204" s="237" t="s">
        <v>1330</v>
      </c>
      <c r="G204" s="238" t="s">
        <v>186</v>
      </c>
      <c r="H204" s="239">
        <v>1</v>
      </c>
      <c r="I204" s="240"/>
      <c r="J204" s="241">
        <f>ROUND(I204*H204,2)</f>
        <v>0</v>
      </c>
      <c r="K204" s="237" t="s">
        <v>19</v>
      </c>
      <c r="L204" s="242"/>
      <c r="M204" s="243" t="s">
        <v>19</v>
      </c>
      <c r="N204" s="244" t="s">
        <v>45</v>
      </c>
      <c r="O204" s="82"/>
      <c r="P204" s="211">
        <f>O204*H204</f>
        <v>0</v>
      </c>
      <c r="Q204" s="211">
        <v>0</v>
      </c>
      <c r="R204" s="211">
        <f>Q204*H204</f>
        <v>0</v>
      </c>
      <c r="S204" s="211">
        <v>0</v>
      </c>
      <c r="T204" s="212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13" t="s">
        <v>182</v>
      </c>
      <c r="AT204" s="213" t="s">
        <v>456</v>
      </c>
      <c r="AU204" s="213" t="s">
        <v>79</v>
      </c>
      <c r="AY204" s="15" t="s">
        <v>135</v>
      </c>
      <c r="BE204" s="214">
        <f>IF(N204="základní",J204,0)</f>
        <v>0</v>
      </c>
      <c r="BF204" s="214">
        <f>IF(N204="snížená",J204,0)</f>
        <v>0</v>
      </c>
      <c r="BG204" s="214">
        <f>IF(N204="zákl. přenesená",J204,0)</f>
        <v>0</v>
      </c>
      <c r="BH204" s="214">
        <f>IF(N204="sníž. přenesená",J204,0)</f>
        <v>0</v>
      </c>
      <c r="BI204" s="214">
        <f>IF(N204="nulová",J204,0)</f>
        <v>0</v>
      </c>
      <c r="BJ204" s="15" t="s">
        <v>79</v>
      </c>
      <c r="BK204" s="214">
        <f>ROUND(I204*H204,2)</f>
        <v>0</v>
      </c>
      <c r="BL204" s="15" t="s">
        <v>89</v>
      </c>
      <c r="BM204" s="213" t="s">
        <v>1331</v>
      </c>
    </row>
    <row r="205" s="12" customFormat="1" ht="25.92" customHeight="1">
      <c r="A205" s="12"/>
      <c r="B205" s="186"/>
      <c r="C205" s="187"/>
      <c r="D205" s="188" t="s">
        <v>73</v>
      </c>
      <c r="E205" s="189" t="s">
        <v>1332</v>
      </c>
      <c r="F205" s="189" t="s">
        <v>1333</v>
      </c>
      <c r="G205" s="187"/>
      <c r="H205" s="187"/>
      <c r="I205" s="190"/>
      <c r="J205" s="191">
        <f>BK205</f>
        <v>0</v>
      </c>
      <c r="K205" s="187"/>
      <c r="L205" s="192"/>
      <c r="M205" s="193"/>
      <c r="N205" s="194"/>
      <c r="O205" s="194"/>
      <c r="P205" s="195">
        <f>SUM(P206:P214)</f>
        <v>0</v>
      </c>
      <c r="Q205" s="194"/>
      <c r="R205" s="195">
        <f>SUM(R206:R214)</f>
        <v>0</v>
      </c>
      <c r="S205" s="194"/>
      <c r="T205" s="196">
        <f>SUM(T206:T214)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197" t="s">
        <v>79</v>
      </c>
      <c r="AT205" s="198" t="s">
        <v>73</v>
      </c>
      <c r="AU205" s="198" t="s">
        <v>74</v>
      </c>
      <c r="AY205" s="197" t="s">
        <v>135</v>
      </c>
      <c r="BK205" s="199">
        <f>SUM(BK206:BK214)</f>
        <v>0</v>
      </c>
    </row>
    <row r="206" s="2" customFormat="1" ht="16.5" customHeight="1">
      <c r="A206" s="36"/>
      <c r="B206" s="37"/>
      <c r="C206" s="202" t="s">
        <v>1306</v>
      </c>
      <c r="D206" s="202" t="s">
        <v>137</v>
      </c>
      <c r="E206" s="203" t="s">
        <v>1334</v>
      </c>
      <c r="F206" s="204" t="s">
        <v>1335</v>
      </c>
      <c r="G206" s="205" t="s">
        <v>1245</v>
      </c>
      <c r="H206" s="206">
        <v>6</v>
      </c>
      <c r="I206" s="207"/>
      <c r="J206" s="208">
        <f>ROUND(I206*H206,2)</f>
        <v>0</v>
      </c>
      <c r="K206" s="204" t="s">
        <v>19</v>
      </c>
      <c r="L206" s="42"/>
      <c r="M206" s="209" t="s">
        <v>19</v>
      </c>
      <c r="N206" s="210" t="s">
        <v>45</v>
      </c>
      <c r="O206" s="82"/>
      <c r="P206" s="211">
        <f>O206*H206</f>
        <v>0</v>
      </c>
      <c r="Q206" s="211">
        <v>0</v>
      </c>
      <c r="R206" s="211">
        <f>Q206*H206</f>
        <v>0</v>
      </c>
      <c r="S206" s="211">
        <v>0</v>
      </c>
      <c r="T206" s="212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13" t="s">
        <v>89</v>
      </c>
      <c r="AT206" s="213" t="s">
        <v>137</v>
      </c>
      <c r="AU206" s="213" t="s">
        <v>79</v>
      </c>
      <c r="AY206" s="15" t="s">
        <v>135</v>
      </c>
      <c r="BE206" s="214">
        <f>IF(N206="základní",J206,0)</f>
        <v>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15" t="s">
        <v>79</v>
      </c>
      <c r="BK206" s="214">
        <f>ROUND(I206*H206,2)</f>
        <v>0</v>
      </c>
      <c r="BL206" s="15" t="s">
        <v>89</v>
      </c>
      <c r="BM206" s="213" t="s">
        <v>1336</v>
      </c>
    </row>
    <row r="207" s="2" customFormat="1" ht="24.15" customHeight="1">
      <c r="A207" s="36"/>
      <c r="B207" s="37"/>
      <c r="C207" s="202" t="s">
        <v>1337</v>
      </c>
      <c r="D207" s="202" t="s">
        <v>137</v>
      </c>
      <c r="E207" s="203" t="s">
        <v>1338</v>
      </c>
      <c r="F207" s="204" t="s">
        <v>1339</v>
      </c>
      <c r="G207" s="205" t="s">
        <v>1245</v>
      </c>
      <c r="H207" s="206">
        <v>24</v>
      </c>
      <c r="I207" s="207"/>
      <c r="J207" s="208">
        <f>ROUND(I207*H207,2)</f>
        <v>0</v>
      </c>
      <c r="K207" s="204" t="s">
        <v>19</v>
      </c>
      <c r="L207" s="42"/>
      <c r="M207" s="209" t="s">
        <v>19</v>
      </c>
      <c r="N207" s="210" t="s">
        <v>45</v>
      </c>
      <c r="O207" s="82"/>
      <c r="P207" s="211">
        <f>O207*H207</f>
        <v>0</v>
      </c>
      <c r="Q207" s="211">
        <v>0</v>
      </c>
      <c r="R207" s="211">
        <f>Q207*H207</f>
        <v>0</v>
      </c>
      <c r="S207" s="211">
        <v>0</v>
      </c>
      <c r="T207" s="212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13" t="s">
        <v>89</v>
      </c>
      <c r="AT207" s="213" t="s">
        <v>137</v>
      </c>
      <c r="AU207" s="213" t="s">
        <v>79</v>
      </c>
      <c r="AY207" s="15" t="s">
        <v>135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15" t="s">
        <v>79</v>
      </c>
      <c r="BK207" s="214">
        <f>ROUND(I207*H207,2)</f>
        <v>0</v>
      </c>
      <c r="BL207" s="15" t="s">
        <v>89</v>
      </c>
      <c r="BM207" s="213" t="s">
        <v>1340</v>
      </c>
    </row>
    <row r="208" s="2" customFormat="1" ht="16.5" customHeight="1">
      <c r="A208" s="36"/>
      <c r="B208" s="37"/>
      <c r="C208" s="202" t="s">
        <v>1309</v>
      </c>
      <c r="D208" s="202" t="s">
        <v>137</v>
      </c>
      <c r="E208" s="203" t="s">
        <v>1341</v>
      </c>
      <c r="F208" s="204" t="s">
        <v>1342</v>
      </c>
      <c r="G208" s="205" t="s">
        <v>1245</v>
      </c>
      <c r="H208" s="206">
        <v>4</v>
      </c>
      <c r="I208" s="207"/>
      <c r="J208" s="208">
        <f>ROUND(I208*H208,2)</f>
        <v>0</v>
      </c>
      <c r="K208" s="204" t="s">
        <v>19</v>
      </c>
      <c r="L208" s="42"/>
      <c r="M208" s="209" t="s">
        <v>19</v>
      </c>
      <c r="N208" s="210" t="s">
        <v>45</v>
      </c>
      <c r="O208" s="82"/>
      <c r="P208" s="211">
        <f>O208*H208</f>
        <v>0</v>
      </c>
      <c r="Q208" s="211">
        <v>0</v>
      </c>
      <c r="R208" s="211">
        <f>Q208*H208</f>
        <v>0</v>
      </c>
      <c r="S208" s="211">
        <v>0</v>
      </c>
      <c r="T208" s="212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13" t="s">
        <v>89</v>
      </c>
      <c r="AT208" s="213" t="s">
        <v>137</v>
      </c>
      <c r="AU208" s="213" t="s">
        <v>79</v>
      </c>
      <c r="AY208" s="15" t="s">
        <v>135</v>
      </c>
      <c r="BE208" s="214">
        <f>IF(N208="základní",J208,0)</f>
        <v>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5" t="s">
        <v>79</v>
      </c>
      <c r="BK208" s="214">
        <f>ROUND(I208*H208,2)</f>
        <v>0</v>
      </c>
      <c r="BL208" s="15" t="s">
        <v>89</v>
      </c>
      <c r="BM208" s="213" t="s">
        <v>1343</v>
      </c>
    </row>
    <row r="209" s="2" customFormat="1" ht="16.5" customHeight="1">
      <c r="A209" s="36"/>
      <c r="B209" s="37"/>
      <c r="C209" s="202" t="s">
        <v>1344</v>
      </c>
      <c r="D209" s="202" t="s">
        <v>137</v>
      </c>
      <c r="E209" s="203" t="s">
        <v>1345</v>
      </c>
      <c r="F209" s="204" t="s">
        <v>1346</v>
      </c>
      <c r="G209" s="205" t="s">
        <v>1245</v>
      </c>
      <c r="H209" s="206">
        <v>42</v>
      </c>
      <c r="I209" s="207"/>
      <c r="J209" s="208">
        <f>ROUND(I209*H209,2)</f>
        <v>0</v>
      </c>
      <c r="K209" s="204" t="s">
        <v>19</v>
      </c>
      <c r="L209" s="42"/>
      <c r="M209" s="209" t="s">
        <v>19</v>
      </c>
      <c r="N209" s="210" t="s">
        <v>45</v>
      </c>
      <c r="O209" s="82"/>
      <c r="P209" s="211">
        <f>O209*H209</f>
        <v>0</v>
      </c>
      <c r="Q209" s="211">
        <v>0</v>
      </c>
      <c r="R209" s="211">
        <f>Q209*H209</f>
        <v>0</v>
      </c>
      <c r="S209" s="211">
        <v>0</v>
      </c>
      <c r="T209" s="212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13" t="s">
        <v>89</v>
      </c>
      <c r="AT209" s="213" t="s">
        <v>137</v>
      </c>
      <c r="AU209" s="213" t="s">
        <v>79</v>
      </c>
      <c r="AY209" s="15" t="s">
        <v>135</v>
      </c>
      <c r="BE209" s="214">
        <f>IF(N209="základní",J209,0)</f>
        <v>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5" t="s">
        <v>79</v>
      </c>
      <c r="BK209" s="214">
        <f>ROUND(I209*H209,2)</f>
        <v>0</v>
      </c>
      <c r="BL209" s="15" t="s">
        <v>89</v>
      </c>
      <c r="BM209" s="213" t="s">
        <v>1347</v>
      </c>
    </row>
    <row r="210" s="2" customFormat="1" ht="16.5" customHeight="1">
      <c r="A210" s="36"/>
      <c r="B210" s="37"/>
      <c r="C210" s="202" t="s">
        <v>1312</v>
      </c>
      <c r="D210" s="202" t="s">
        <v>137</v>
      </c>
      <c r="E210" s="203" t="s">
        <v>1348</v>
      </c>
      <c r="F210" s="204" t="s">
        <v>1349</v>
      </c>
      <c r="G210" s="205" t="s">
        <v>1245</v>
      </c>
      <c r="H210" s="206">
        <v>1</v>
      </c>
      <c r="I210" s="207"/>
      <c r="J210" s="208">
        <f>ROUND(I210*H210,2)</f>
        <v>0</v>
      </c>
      <c r="K210" s="204" t="s">
        <v>19</v>
      </c>
      <c r="L210" s="42"/>
      <c r="M210" s="209" t="s">
        <v>19</v>
      </c>
      <c r="N210" s="210" t="s">
        <v>45</v>
      </c>
      <c r="O210" s="82"/>
      <c r="P210" s="211">
        <f>O210*H210</f>
        <v>0</v>
      </c>
      <c r="Q210" s="211">
        <v>0</v>
      </c>
      <c r="R210" s="211">
        <f>Q210*H210</f>
        <v>0</v>
      </c>
      <c r="S210" s="211">
        <v>0</v>
      </c>
      <c r="T210" s="212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13" t="s">
        <v>89</v>
      </c>
      <c r="AT210" s="213" t="s">
        <v>137</v>
      </c>
      <c r="AU210" s="213" t="s">
        <v>79</v>
      </c>
      <c r="AY210" s="15" t="s">
        <v>135</v>
      </c>
      <c r="BE210" s="214">
        <f>IF(N210="základní",J210,0)</f>
        <v>0</v>
      </c>
      <c r="BF210" s="214">
        <f>IF(N210="snížená",J210,0)</f>
        <v>0</v>
      </c>
      <c r="BG210" s="214">
        <f>IF(N210="zákl. přenesená",J210,0)</f>
        <v>0</v>
      </c>
      <c r="BH210" s="214">
        <f>IF(N210="sníž. přenesená",J210,0)</f>
        <v>0</v>
      </c>
      <c r="BI210" s="214">
        <f>IF(N210="nulová",J210,0)</f>
        <v>0</v>
      </c>
      <c r="BJ210" s="15" t="s">
        <v>79</v>
      </c>
      <c r="BK210" s="214">
        <f>ROUND(I210*H210,2)</f>
        <v>0</v>
      </c>
      <c r="BL210" s="15" t="s">
        <v>89</v>
      </c>
      <c r="BM210" s="213" t="s">
        <v>1350</v>
      </c>
    </row>
    <row r="211" s="2" customFormat="1" ht="44.25" customHeight="1">
      <c r="A211" s="36"/>
      <c r="B211" s="37"/>
      <c r="C211" s="202" t="s">
        <v>1351</v>
      </c>
      <c r="D211" s="202" t="s">
        <v>137</v>
      </c>
      <c r="E211" s="203" t="s">
        <v>1352</v>
      </c>
      <c r="F211" s="204" t="s">
        <v>1353</v>
      </c>
      <c r="G211" s="205" t="s">
        <v>186</v>
      </c>
      <c r="H211" s="206">
        <v>1</v>
      </c>
      <c r="I211" s="207"/>
      <c r="J211" s="208">
        <f>ROUND(I211*H211,2)</f>
        <v>0</v>
      </c>
      <c r="K211" s="204" t="s">
        <v>141</v>
      </c>
      <c r="L211" s="42"/>
      <c r="M211" s="209" t="s">
        <v>19</v>
      </c>
      <c r="N211" s="210" t="s">
        <v>45</v>
      </c>
      <c r="O211" s="82"/>
      <c r="P211" s="211">
        <f>O211*H211</f>
        <v>0</v>
      </c>
      <c r="Q211" s="211">
        <v>0</v>
      </c>
      <c r="R211" s="211">
        <f>Q211*H211</f>
        <v>0</v>
      </c>
      <c r="S211" s="211">
        <v>0</v>
      </c>
      <c r="T211" s="212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13" t="s">
        <v>89</v>
      </c>
      <c r="AT211" s="213" t="s">
        <v>137</v>
      </c>
      <c r="AU211" s="213" t="s">
        <v>79</v>
      </c>
      <c r="AY211" s="15" t="s">
        <v>135</v>
      </c>
      <c r="BE211" s="214">
        <f>IF(N211="základní",J211,0)</f>
        <v>0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15" t="s">
        <v>79</v>
      </c>
      <c r="BK211" s="214">
        <f>ROUND(I211*H211,2)</f>
        <v>0</v>
      </c>
      <c r="BL211" s="15" t="s">
        <v>89</v>
      </c>
      <c r="BM211" s="213" t="s">
        <v>1354</v>
      </c>
    </row>
    <row r="212" s="2" customFormat="1">
      <c r="A212" s="36"/>
      <c r="B212" s="37"/>
      <c r="C212" s="38"/>
      <c r="D212" s="215" t="s">
        <v>143</v>
      </c>
      <c r="E212" s="38"/>
      <c r="F212" s="216" t="s">
        <v>1355</v>
      </c>
      <c r="G212" s="38"/>
      <c r="H212" s="38"/>
      <c r="I212" s="217"/>
      <c r="J212" s="38"/>
      <c r="K212" s="38"/>
      <c r="L212" s="42"/>
      <c r="M212" s="218"/>
      <c r="N212" s="219"/>
      <c r="O212" s="82"/>
      <c r="P212" s="82"/>
      <c r="Q212" s="82"/>
      <c r="R212" s="82"/>
      <c r="S212" s="82"/>
      <c r="T212" s="83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5" t="s">
        <v>143</v>
      </c>
      <c r="AU212" s="15" t="s">
        <v>79</v>
      </c>
    </row>
    <row r="213" s="2" customFormat="1" ht="16.5" customHeight="1">
      <c r="A213" s="36"/>
      <c r="B213" s="37"/>
      <c r="C213" s="202" t="s">
        <v>1315</v>
      </c>
      <c r="D213" s="202" t="s">
        <v>137</v>
      </c>
      <c r="E213" s="203" t="s">
        <v>1356</v>
      </c>
      <c r="F213" s="204" t="s">
        <v>1357</v>
      </c>
      <c r="G213" s="205" t="s">
        <v>1245</v>
      </c>
      <c r="H213" s="206">
        <v>2</v>
      </c>
      <c r="I213" s="207"/>
      <c r="J213" s="208">
        <f>ROUND(I213*H213,2)</f>
        <v>0</v>
      </c>
      <c r="K213" s="204" t="s">
        <v>19</v>
      </c>
      <c r="L213" s="42"/>
      <c r="M213" s="209" t="s">
        <v>19</v>
      </c>
      <c r="N213" s="210" t="s">
        <v>45</v>
      </c>
      <c r="O213" s="82"/>
      <c r="P213" s="211">
        <f>O213*H213</f>
        <v>0</v>
      </c>
      <c r="Q213" s="211">
        <v>0</v>
      </c>
      <c r="R213" s="211">
        <f>Q213*H213</f>
        <v>0</v>
      </c>
      <c r="S213" s="211">
        <v>0</v>
      </c>
      <c r="T213" s="212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13" t="s">
        <v>89</v>
      </c>
      <c r="AT213" s="213" t="s">
        <v>137</v>
      </c>
      <c r="AU213" s="213" t="s">
        <v>79</v>
      </c>
      <c r="AY213" s="15" t="s">
        <v>135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5" t="s">
        <v>79</v>
      </c>
      <c r="BK213" s="214">
        <f>ROUND(I213*H213,2)</f>
        <v>0</v>
      </c>
      <c r="BL213" s="15" t="s">
        <v>89</v>
      </c>
      <c r="BM213" s="213" t="s">
        <v>1358</v>
      </c>
    </row>
    <row r="214" s="2" customFormat="1" ht="24.15" customHeight="1">
      <c r="A214" s="36"/>
      <c r="B214" s="37"/>
      <c r="C214" s="202" t="s">
        <v>1359</v>
      </c>
      <c r="D214" s="202" t="s">
        <v>137</v>
      </c>
      <c r="E214" s="203" t="s">
        <v>1360</v>
      </c>
      <c r="F214" s="204" t="s">
        <v>1361</v>
      </c>
      <c r="G214" s="205" t="s">
        <v>186</v>
      </c>
      <c r="H214" s="206">
        <v>1</v>
      </c>
      <c r="I214" s="207"/>
      <c r="J214" s="208">
        <f>ROUND(I214*H214,2)</f>
        <v>0</v>
      </c>
      <c r="K214" s="204" t="s">
        <v>19</v>
      </c>
      <c r="L214" s="42"/>
      <c r="M214" s="249" t="s">
        <v>19</v>
      </c>
      <c r="N214" s="250" t="s">
        <v>45</v>
      </c>
      <c r="O214" s="247"/>
      <c r="P214" s="251">
        <f>O214*H214</f>
        <v>0</v>
      </c>
      <c r="Q214" s="251">
        <v>0</v>
      </c>
      <c r="R214" s="251">
        <f>Q214*H214</f>
        <v>0</v>
      </c>
      <c r="S214" s="251">
        <v>0</v>
      </c>
      <c r="T214" s="252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13" t="s">
        <v>89</v>
      </c>
      <c r="AT214" s="213" t="s">
        <v>137</v>
      </c>
      <c r="AU214" s="213" t="s">
        <v>79</v>
      </c>
      <c r="AY214" s="15" t="s">
        <v>135</v>
      </c>
      <c r="BE214" s="214">
        <f>IF(N214="základní",J214,0)</f>
        <v>0</v>
      </c>
      <c r="BF214" s="214">
        <f>IF(N214="snížená",J214,0)</f>
        <v>0</v>
      </c>
      <c r="BG214" s="214">
        <f>IF(N214="zákl. přenesená",J214,0)</f>
        <v>0</v>
      </c>
      <c r="BH214" s="214">
        <f>IF(N214="sníž. přenesená",J214,0)</f>
        <v>0</v>
      </c>
      <c r="BI214" s="214">
        <f>IF(N214="nulová",J214,0)</f>
        <v>0</v>
      </c>
      <c r="BJ214" s="15" t="s">
        <v>79</v>
      </c>
      <c r="BK214" s="214">
        <f>ROUND(I214*H214,2)</f>
        <v>0</v>
      </c>
      <c r="BL214" s="15" t="s">
        <v>89</v>
      </c>
      <c r="BM214" s="213" t="s">
        <v>1362</v>
      </c>
    </row>
    <row r="215" s="2" customFormat="1" ht="6.96" customHeight="1">
      <c r="A215" s="36"/>
      <c r="B215" s="57"/>
      <c r="C215" s="58"/>
      <c r="D215" s="58"/>
      <c r="E215" s="58"/>
      <c r="F215" s="58"/>
      <c r="G215" s="58"/>
      <c r="H215" s="58"/>
      <c r="I215" s="58"/>
      <c r="J215" s="58"/>
      <c r="K215" s="58"/>
      <c r="L215" s="42"/>
      <c r="M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</row>
  </sheetData>
  <sheetProtection sheet="1" autoFilter="0" formatColumns="0" formatRows="0" objects="1" scenarios="1" spinCount="100000" saltValue="coPSinrOg1iarFMfi/g6HIYJuFEDaO6Rb5JZckVPsR9pZmRfij0DlmMod/OpWzVt1GiU25aicLV+A1S1AS0RPw==" hashValue="91NcQt5tshChCjQbZ8z3aWcMn9H1CMdWzsqSHUs6Qpe4TF7abF1hUT4ZFEm691+CkkIal0XLz/WJBjsFn48rMw==" algorithmName="SHA-512" password="CC35"/>
  <autoFilter ref="C89:K214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3" r:id="rId1" display="https://podminky.urs.cz/item/CS_URS_2023_02/741210002"/>
    <hyperlink ref="F97" r:id="rId2" display="https://podminky.urs.cz/item/CS_URS_2023_02/741122032"/>
    <hyperlink ref="F99" r:id="rId3" display="https://podminky.urs.cz/item/CS_URS_2023_02/741122015"/>
    <hyperlink ref="F101" r:id="rId4" display="https://podminky.urs.cz/item/CS_URS_2023_02/741122016"/>
    <hyperlink ref="F103" r:id="rId5" display="https://podminky.urs.cz/item/CS_URS_2023_02/741120301"/>
    <hyperlink ref="F110" r:id="rId6" display="https://podminky.urs.cz/item/CS_URS_2023_02/741132146"/>
    <hyperlink ref="F112" r:id="rId7" display="https://podminky.urs.cz/item/CS_URS_2023_02/741132103"/>
    <hyperlink ref="F138" r:id="rId8" display="https://podminky.urs.cz/item/CS_URS_2023_02/741313042"/>
    <hyperlink ref="F140" r:id="rId9" display="https://podminky.urs.cz/item/CS_URS_2023_02/741313043"/>
    <hyperlink ref="F146" r:id="rId10" display="https://podminky.urs.cz/item/CS_URS_2023_02/741112061"/>
    <hyperlink ref="F148" r:id="rId11" display="https://podminky.urs.cz/item/CS_URS_2023_02/741112011"/>
    <hyperlink ref="F150" r:id="rId12" display="https://podminky.urs.cz/item/CS_URS_2023_02/741112101"/>
    <hyperlink ref="F152" r:id="rId13" display="https://podminky.urs.cz/item/CS_URS_2023_02/741110041"/>
    <hyperlink ref="F154" r:id="rId14" display="https://podminky.urs.cz/item/CS_URS_2023_02/741910502"/>
    <hyperlink ref="F156" r:id="rId15" display="https://podminky.urs.cz/item/CS_URS_2023_02/460932111"/>
    <hyperlink ref="F158" r:id="rId16" display="https://podminky.urs.cz/item/CS_URS_2023_02/741231012"/>
    <hyperlink ref="F172" r:id="rId17" display="https://podminky.urs.cz/item/CS_URS_2023_02/741372061"/>
    <hyperlink ref="F174" r:id="rId18" display="https://podminky.urs.cz/item/CS_URS_2023_02/741372062"/>
    <hyperlink ref="F180" r:id="rId19" display="https://podminky.urs.cz/item/CS_URS_2023_02/741110041"/>
    <hyperlink ref="F182" r:id="rId20" display="https://podminky.urs.cz/item/CS_URS_2023_02/741112061"/>
    <hyperlink ref="F184" r:id="rId21" display="https://podminky.urs.cz/item/CS_URS_2023_02/741112011"/>
    <hyperlink ref="F186" r:id="rId22" display="https://podminky.urs.cz/item/CS_URS_2023_02/741121101"/>
    <hyperlink ref="F188" r:id="rId23" display="https://podminky.urs.cz/item/CS_URS_2023_02/742330041"/>
    <hyperlink ref="F190" r:id="rId24" display="https://podminky.urs.cz/item/CS_URS_2023_02/742330042"/>
    <hyperlink ref="F192" r:id="rId25" display="https://podminky.urs.cz/item/CS_URS_2023_02/742121001"/>
    <hyperlink ref="F212" r:id="rId26" display="https://podminky.urs.cz/item/CS_URS_2023_02/7418100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7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97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83</v>
      </c>
    </row>
    <row r="4" s="1" customFormat="1" ht="24.96" customHeight="1">
      <c r="B4" s="18"/>
      <c r="D4" s="128" t="s">
        <v>98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Modernizace odborných učeben v 1.PP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99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1363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4. 7. 2023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27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28</v>
      </c>
      <c r="F15" s="36"/>
      <c r="G15" s="36"/>
      <c r="H15" s="36"/>
      <c r="I15" s="130" t="s">
        <v>29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30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29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32</v>
      </c>
      <c r="E20" s="36"/>
      <c r="F20" s="36"/>
      <c r="G20" s="36"/>
      <c r="H20" s="36"/>
      <c r="I20" s="130" t="s">
        <v>26</v>
      </c>
      <c r="J20" s="134" t="s">
        <v>33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34</v>
      </c>
      <c r="F21" s="36"/>
      <c r="G21" s="36"/>
      <c r="H21" s="36"/>
      <c r="I21" s="130" t="s">
        <v>29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36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37</v>
      </c>
      <c r="F24" s="36"/>
      <c r="G24" s="36"/>
      <c r="H24" s="36"/>
      <c r="I24" s="130" t="s">
        <v>29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38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71.25" customHeight="1">
      <c r="A27" s="136"/>
      <c r="B27" s="137"/>
      <c r="C27" s="136"/>
      <c r="D27" s="136"/>
      <c r="E27" s="138" t="s">
        <v>39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40</v>
      </c>
      <c r="E30" s="36"/>
      <c r="F30" s="36"/>
      <c r="G30" s="36"/>
      <c r="H30" s="36"/>
      <c r="I30" s="36"/>
      <c r="J30" s="142">
        <f>ROUND(J83,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42</v>
      </c>
      <c r="G32" s="36"/>
      <c r="H32" s="36"/>
      <c r="I32" s="143" t="s">
        <v>41</v>
      </c>
      <c r="J32" s="143" t="s">
        <v>43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44</v>
      </c>
      <c r="E33" s="130" t="s">
        <v>45</v>
      </c>
      <c r="F33" s="145">
        <f>ROUND((SUM(BE83:BE93)),  2)</f>
        <v>0</v>
      </c>
      <c r="G33" s="36"/>
      <c r="H33" s="36"/>
      <c r="I33" s="146">
        <v>0.20999999999999999</v>
      </c>
      <c r="J33" s="145">
        <f>ROUND(((SUM(BE83:BE93))*I33),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46</v>
      </c>
      <c r="F34" s="145">
        <f>ROUND((SUM(BF83:BF93)),  2)</f>
        <v>0</v>
      </c>
      <c r="G34" s="36"/>
      <c r="H34" s="36"/>
      <c r="I34" s="146">
        <v>0.14999999999999999</v>
      </c>
      <c r="J34" s="145">
        <f>ROUND(((SUM(BF83:BF93))*I34),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47</v>
      </c>
      <c r="F35" s="145">
        <f>ROUND((SUM(BG83:BG93)),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48</v>
      </c>
      <c r="F36" s="145">
        <f>ROUND((SUM(BH83:BH93)),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49</v>
      </c>
      <c r="F37" s="145">
        <f>ROUND((SUM(BI83:BI93)),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50</v>
      </c>
      <c r="E39" s="149"/>
      <c r="F39" s="149"/>
      <c r="G39" s="150" t="s">
        <v>51</v>
      </c>
      <c r="H39" s="151" t="s">
        <v>52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hidden="1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hidden="1" s="2" customFormat="1" ht="24.96" customHeight="1">
      <c r="A45" s="36"/>
      <c r="B45" s="37"/>
      <c r="C45" s="21" t="s">
        <v>101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hidden="1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hidden="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hidden="1" s="2" customFormat="1" ht="16.5" customHeight="1">
      <c r="A48" s="36"/>
      <c r="B48" s="37"/>
      <c r="C48" s="38"/>
      <c r="D48" s="38"/>
      <c r="E48" s="158" t="str">
        <f>E7</f>
        <v>Modernizace odborných učeben v 1.PP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hidden="1" s="2" customFormat="1" ht="12" customHeight="1">
      <c r="A49" s="36"/>
      <c r="B49" s="37"/>
      <c r="C49" s="30" t="s">
        <v>99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hidden="1" s="2" customFormat="1" ht="16.5" customHeight="1">
      <c r="A50" s="36"/>
      <c r="B50" s="37"/>
      <c r="C50" s="38"/>
      <c r="D50" s="38"/>
      <c r="E50" s="67" t="str">
        <f>E9</f>
        <v>6 - VRN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hidden="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hidden="1" s="2" customFormat="1" ht="12" customHeight="1">
      <c r="A52" s="36"/>
      <c r="B52" s="37"/>
      <c r="C52" s="30" t="s">
        <v>21</v>
      </c>
      <c r="D52" s="38"/>
      <c r="E52" s="38"/>
      <c r="F52" s="25" t="str">
        <f>F12</f>
        <v>Škroupova 209/13, Plzeň</v>
      </c>
      <c r="G52" s="38"/>
      <c r="H52" s="38"/>
      <c r="I52" s="30" t="s">
        <v>23</v>
      </c>
      <c r="J52" s="70" t="str">
        <f>IF(J12="","",J12)</f>
        <v>4. 7. 2023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hidden="1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hidden="1" s="2" customFormat="1" ht="25.65" customHeight="1">
      <c r="A54" s="36"/>
      <c r="B54" s="37"/>
      <c r="C54" s="30" t="s">
        <v>25</v>
      </c>
      <c r="D54" s="38"/>
      <c r="E54" s="38"/>
      <c r="F54" s="25" t="str">
        <f>E15</f>
        <v xml:space="preserve">Integrovaná střední škola živnostenská </v>
      </c>
      <c r="G54" s="38"/>
      <c r="H54" s="38"/>
      <c r="I54" s="30" t="s">
        <v>32</v>
      </c>
      <c r="J54" s="34" t="str">
        <f>E21</f>
        <v>Planteam, Na Výsluní 630, Líně - Sulkov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hidden="1" s="2" customFormat="1" ht="15.15" customHeight="1">
      <c r="A55" s="36"/>
      <c r="B55" s="37"/>
      <c r="C55" s="30" t="s">
        <v>30</v>
      </c>
      <c r="D55" s="38"/>
      <c r="E55" s="38"/>
      <c r="F55" s="25" t="str">
        <f>IF(E18="","",E18)</f>
        <v>Vyplň údaj</v>
      </c>
      <c r="G55" s="38"/>
      <c r="H55" s="38"/>
      <c r="I55" s="30" t="s">
        <v>36</v>
      </c>
      <c r="J55" s="34" t="str">
        <f>E24</f>
        <v>Ing. Irena Potužáková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hidden="1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hidden="1" s="2" customFormat="1" ht="29.28" customHeight="1">
      <c r="A57" s="36"/>
      <c r="B57" s="37"/>
      <c r="C57" s="159" t="s">
        <v>102</v>
      </c>
      <c r="D57" s="160"/>
      <c r="E57" s="160"/>
      <c r="F57" s="160"/>
      <c r="G57" s="160"/>
      <c r="H57" s="160"/>
      <c r="I57" s="160"/>
      <c r="J57" s="161" t="s">
        <v>103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hidden="1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hidden="1" s="2" customFormat="1" ht="22.8" customHeight="1">
      <c r="A59" s="36"/>
      <c r="B59" s="37"/>
      <c r="C59" s="162" t="s">
        <v>72</v>
      </c>
      <c r="D59" s="38"/>
      <c r="E59" s="38"/>
      <c r="F59" s="38"/>
      <c r="G59" s="38"/>
      <c r="H59" s="38"/>
      <c r="I59" s="38"/>
      <c r="J59" s="100">
        <f>J83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104</v>
      </c>
    </row>
    <row r="60" hidden="1" s="9" customFormat="1" ht="24.96" customHeight="1">
      <c r="A60" s="9"/>
      <c r="B60" s="163"/>
      <c r="C60" s="164"/>
      <c r="D60" s="165" t="s">
        <v>1364</v>
      </c>
      <c r="E60" s="166"/>
      <c r="F60" s="166"/>
      <c r="G60" s="166"/>
      <c r="H60" s="166"/>
      <c r="I60" s="166"/>
      <c r="J60" s="167">
        <f>J84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9"/>
      <c r="C61" s="170"/>
      <c r="D61" s="171" t="s">
        <v>1365</v>
      </c>
      <c r="E61" s="172"/>
      <c r="F61" s="172"/>
      <c r="G61" s="172"/>
      <c r="H61" s="172"/>
      <c r="I61" s="172"/>
      <c r="J61" s="173">
        <f>J85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69"/>
      <c r="C62" s="170"/>
      <c r="D62" s="171" t="s">
        <v>1366</v>
      </c>
      <c r="E62" s="172"/>
      <c r="F62" s="172"/>
      <c r="G62" s="172"/>
      <c r="H62" s="172"/>
      <c r="I62" s="172"/>
      <c r="J62" s="173">
        <f>J88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69"/>
      <c r="C63" s="170"/>
      <c r="D63" s="171" t="s">
        <v>1367</v>
      </c>
      <c r="E63" s="172"/>
      <c r="F63" s="172"/>
      <c r="G63" s="172"/>
      <c r="H63" s="172"/>
      <c r="I63" s="172"/>
      <c r="J63" s="173">
        <f>J91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3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hidden="1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3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hidden="1"/>
    <row r="67" hidden="1"/>
    <row r="68" hidden="1"/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120</v>
      </c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158" t="str">
        <f>E7</f>
        <v>Modernizace odborných učeben v 1.PP</v>
      </c>
      <c r="F73" s="30"/>
      <c r="G73" s="30"/>
      <c r="H73" s="30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99</v>
      </c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67" t="str">
        <f>E9</f>
        <v>6 - VRN</v>
      </c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30" t="s">
        <v>21</v>
      </c>
      <c r="D77" s="38"/>
      <c r="E77" s="38"/>
      <c r="F77" s="25" t="str">
        <f>F12</f>
        <v>Škroupova 209/13, Plzeň</v>
      </c>
      <c r="G77" s="38"/>
      <c r="H77" s="38"/>
      <c r="I77" s="30" t="s">
        <v>23</v>
      </c>
      <c r="J77" s="70" t="str">
        <f>IF(J12="","",J12)</f>
        <v>4. 7. 2023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25.65" customHeight="1">
      <c r="A79" s="36"/>
      <c r="B79" s="37"/>
      <c r="C79" s="30" t="s">
        <v>25</v>
      </c>
      <c r="D79" s="38"/>
      <c r="E79" s="38"/>
      <c r="F79" s="25" t="str">
        <f>E15</f>
        <v xml:space="preserve">Integrovaná střední škola živnostenská </v>
      </c>
      <c r="G79" s="38"/>
      <c r="H79" s="38"/>
      <c r="I79" s="30" t="s">
        <v>32</v>
      </c>
      <c r="J79" s="34" t="str">
        <f>E21</f>
        <v>Planteam, Na Výsluní 630, Líně - Sulkov</v>
      </c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5.15" customHeight="1">
      <c r="A80" s="36"/>
      <c r="B80" s="37"/>
      <c r="C80" s="30" t="s">
        <v>30</v>
      </c>
      <c r="D80" s="38"/>
      <c r="E80" s="38"/>
      <c r="F80" s="25" t="str">
        <f>IF(E18="","",E18)</f>
        <v>Vyplň údaj</v>
      </c>
      <c r="G80" s="38"/>
      <c r="H80" s="38"/>
      <c r="I80" s="30" t="s">
        <v>36</v>
      </c>
      <c r="J80" s="34" t="str">
        <f>E24</f>
        <v>Ing. Irena Potužáková</v>
      </c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0.32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11" customFormat="1" ht="29.28" customHeight="1">
      <c r="A82" s="175"/>
      <c r="B82" s="176"/>
      <c r="C82" s="177" t="s">
        <v>121</v>
      </c>
      <c r="D82" s="178" t="s">
        <v>59</v>
      </c>
      <c r="E82" s="178" t="s">
        <v>55</v>
      </c>
      <c r="F82" s="178" t="s">
        <v>56</v>
      </c>
      <c r="G82" s="178" t="s">
        <v>122</v>
      </c>
      <c r="H82" s="178" t="s">
        <v>123</v>
      </c>
      <c r="I82" s="178" t="s">
        <v>124</v>
      </c>
      <c r="J82" s="178" t="s">
        <v>103</v>
      </c>
      <c r="K82" s="179" t="s">
        <v>125</v>
      </c>
      <c r="L82" s="180"/>
      <c r="M82" s="90" t="s">
        <v>19</v>
      </c>
      <c r="N82" s="91" t="s">
        <v>44</v>
      </c>
      <c r="O82" s="91" t="s">
        <v>126</v>
      </c>
      <c r="P82" s="91" t="s">
        <v>127</v>
      </c>
      <c r="Q82" s="91" t="s">
        <v>128</v>
      </c>
      <c r="R82" s="91" t="s">
        <v>129</v>
      </c>
      <c r="S82" s="91" t="s">
        <v>130</v>
      </c>
      <c r="T82" s="92" t="s">
        <v>131</v>
      </c>
      <c r="U82" s="175"/>
      <c r="V82" s="175"/>
      <c r="W82" s="175"/>
      <c r="X82" s="175"/>
      <c r="Y82" s="175"/>
      <c r="Z82" s="175"/>
      <c r="AA82" s="175"/>
      <c r="AB82" s="175"/>
      <c r="AC82" s="175"/>
      <c r="AD82" s="175"/>
      <c r="AE82" s="175"/>
    </row>
    <row r="83" s="2" customFormat="1" ht="22.8" customHeight="1">
      <c r="A83" s="36"/>
      <c r="B83" s="37"/>
      <c r="C83" s="97" t="s">
        <v>132</v>
      </c>
      <c r="D83" s="38"/>
      <c r="E83" s="38"/>
      <c r="F83" s="38"/>
      <c r="G83" s="38"/>
      <c r="H83" s="38"/>
      <c r="I83" s="38"/>
      <c r="J83" s="181">
        <f>BK83</f>
        <v>0</v>
      </c>
      <c r="K83" s="38"/>
      <c r="L83" s="42"/>
      <c r="M83" s="93"/>
      <c r="N83" s="182"/>
      <c r="O83" s="94"/>
      <c r="P83" s="183">
        <f>P84</f>
        <v>0</v>
      </c>
      <c r="Q83" s="94"/>
      <c r="R83" s="183">
        <f>R84</f>
        <v>0</v>
      </c>
      <c r="S83" s="94"/>
      <c r="T83" s="184">
        <f>T84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5" t="s">
        <v>73</v>
      </c>
      <c r="AU83" s="15" t="s">
        <v>104</v>
      </c>
      <c r="BK83" s="185">
        <f>BK84</f>
        <v>0</v>
      </c>
    </row>
    <row r="84" s="12" customFormat="1" ht="25.92" customHeight="1">
      <c r="A84" s="12"/>
      <c r="B84" s="186"/>
      <c r="C84" s="187"/>
      <c r="D84" s="188" t="s">
        <v>73</v>
      </c>
      <c r="E84" s="189" t="s">
        <v>96</v>
      </c>
      <c r="F84" s="189" t="s">
        <v>1368</v>
      </c>
      <c r="G84" s="187"/>
      <c r="H84" s="187"/>
      <c r="I84" s="190"/>
      <c r="J84" s="191">
        <f>BK84</f>
        <v>0</v>
      </c>
      <c r="K84" s="187"/>
      <c r="L84" s="192"/>
      <c r="M84" s="193"/>
      <c r="N84" s="194"/>
      <c r="O84" s="194"/>
      <c r="P84" s="195">
        <f>P85+P88+P91</f>
        <v>0</v>
      </c>
      <c r="Q84" s="194"/>
      <c r="R84" s="195">
        <f>R85+R88+R91</f>
        <v>0</v>
      </c>
      <c r="S84" s="194"/>
      <c r="T84" s="196">
        <f>T85+T88+T91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7" t="s">
        <v>92</v>
      </c>
      <c r="AT84" s="198" t="s">
        <v>73</v>
      </c>
      <c r="AU84" s="198" t="s">
        <v>74</v>
      </c>
      <c r="AY84" s="197" t="s">
        <v>135</v>
      </c>
      <c r="BK84" s="199">
        <f>BK85+BK88+BK91</f>
        <v>0</v>
      </c>
    </row>
    <row r="85" s="12" customFormat="1" ht="22.8" customHeight="1">
      <c r="A85" s="12"/>
      <c r="B85" s="186"/>
      <c r="C85" s="187"/>
      <c r="D85" s="188" t="s">
        <v>73</v>
      </c>
      <c r="E85" s="200" t="s">
        <v>1369</v>
      </c>
      <c r="F85" s="200" t="s">
        <v>1370</v>
      </c>
      <c r="G85" s="187"/>
      <c r="H85" s="187"/>
      <c r="I85" s="190"/>
      <c r="J85" s="201">
        <f>BK85</f>
        <v>0</v>
      </c>
      <c r="K85" s="187"/>
      <c r="L85" s="192"/>
      <c r="M85" s="193"/>
      <c r="N85" s="194"/>
      <c r="O85" s="194"/>
      <c r="P85" s="195">
        <f>SUM(P86:P87)</f>
        <v>0</v>
      </c>
      <c r="Q85" s="194"/>
      <c r="R85" s="195">
        <f>SUM(R86:R87)</f>
        <v>0</v>
      </c>
      <c r="S85" s="194"/>
      <c r="T85" s="196">
        <f>SUM(T86:T87)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7" t="s">
        <v>92</v>
      </c>
      <c r="AT85" s="198" t="s">
        <v>73</v>
      </c>
      <c r="AU85" s="198" t="s">
        <v>79</v>
      </c>
      <c r="AY85" s="197" t="s">
        <v>135</v>
      </c>
      <c r="BK85" s="199">
        <f>SUM(BK86:BK87)</f>
        <v>0</v>
      </c>
    </row>
    <row r="86" s="2" customFormat="1" ht="16.5" customHeight="1">
      <c r="A86" s="36"/>
      <c r="B86" s="37"/>
      <c r="C86" s="202" t="s">
        <v>79</v>
      </c>
      <c r="D86" s="202" t="s">
        <v>137</v>
      </c>
      <c r="E86" s="203" t="s">
        <v>1371</v>
      </c>
      <c r="F86" s="204" t="s">
        <v>1370</v>
      </c>
      <c r="G86" s="205" t="s">
        <v>1080</v>
      </c>
      <c r="H86" s="206">
        <v>1</v>
      </c>
      <c r="I86" s="207"/>
      <c r="J86" s="208">
        <f>ROUND(I86*H86,2)</f>
        <v>0</v>
      </c>
      <c r="K86" s="204" t="s">
        <v>141</v>
      </c>
      <c r="L86" s="42"/>
      <c r="M86" s="209" t="s">
        <v>19</v>
      </c>
      <c r="N86" s="210" t="s">
        <v>45</v>
      </c>
      <c r="O86" s="82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13" t="s">
        <v>1372</v>
      </c>
      <c r="AT86" s="213" t="s">
        <v>137</v>
      </c>
      <c r="AU86" s="213" t="s">
        <v>83</v>
      </c>
      <c r="AY86" s="15" t="s">
        <v>135</v>
      </c>
      <c r="BE86" s="214">
        <f>IF(N86="základní",J86,0)</f>
        <v>0</v>
      </c>
      <c r="BF86" s="214">
        <f>IF(N86="snížená",J86,0)</f>
        <v>0</v>
      </c>
      <c r="BG86" s="214">
        <f>IF(N86="zákl. přenesená",J86,0)</f>
        <v>0</v>
      </c>
      <c r="BH86" s="214">
        <f>IF(N86="sníž. přenesená",J86,0)</f>
        <v>0</v>
      </c>
      <c r="BI86" s="214">
        <f>IF(N86="nulová",J86,0)</f>
        <v>0</v>
      </c>
      <c r="BJ86" s="15" t="s">
        <v>79</v>
      </c>
      <c r="BK86" s="214">
        <f>ROUND(I86*H86,2)</f>
        <v>0</v>
      </c>
      <c r="BL86" s="15" t="s">
        <v>1372</v>
      </c>
      <c r="BM86" s="213" t="s">
        <v>1373</v>
      </c>
    </row>
    <row r="87" s="2" customFormat="1">
      <c r="A87" s="36"/>
      <c r="B87" s="37"/>
      <c r="C87" s="38"/>
      <c r="D87" s="215" t="s">
        <v>143</v>
      </c>
      <c r="E87" s="38"/>
      <c r="F87" s="216" t="s">
        <v>1374</v>
      </c>
      <c r="G87" s="38"/>
      <c r="H87" s="38"/>
      <c r="I87" s="217"/>
      <c r="J87" s="38"/>
      <c r="K87" s="38"/>
      <c r="L87" s="42"/>
      <c r="M87" s="218"/>
      <c r="N87" s="219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143</v>
      </c>
      <c r="AU87" s="15" t="s">
        <v>83</v>
      </c>
    </row>
    <row r="88" s="12" customFormat="1" ht="22.8" customHeight="1">
      <c r="A88" s="12"/>
      <c r="B88" s="186"/>
      <c r="C88" s="187"/>
      <c r="D88" s="188" t="s">
        <v>73</v>
      </c>
      <c r="E88" s="200" t="s">
        <v>1375</v>
      </c>
      <c r="F88" s="200" t="s">
        <v>1376</v>
      </c>
      <c r="G88" s="187"/>
      <c r="H88" s="187"/>
      <c r="I88" s="190"/>
      <c r="J88" s="201">
        <f>BK88</f>
        <v>0</v>
      </c>
      <c r="K88" s="187"/>
      <c r="L88" s="192"/>
      <c r="M88" s="193"/>
      <c r="N88" s="194"/>
      <c r="O88" s="194"/>
      <c r="P88" s="195">
        <f>SUM(P89:P90)</f>
        <v>0</v>
      </c>
      <c r="Q88" s="194"/>
      <c r="R88" s="195">
        <f>SUM(R89:R90)</f>
        <v>0</v>
      </c>
      <c r="S88" s="194"/>
      <c r="T88" s="196">
        <f>SUM(T89:T90)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7" t="s">
        <v>92</v>
      </c>
      <c r="AT88" s="198" t="s">
        <v>73</v>
      </c>
      <c r="AU88" s="198" t="s">
        <v>79</v>
      </c>
      <c r="AY88" s="197" t="s">
        <v>135</v>
      </c>
      <c r="BK88" s="199">
        <f>SUM(BK89:BK90)</f>
        <v>0</v>
      </c>
    </row>
    <row r="89" s="2" customFormat="1" ht="16.5" customHeight="1">
      <c r="A89" s="36"/>
      <c r="B89" s="37"/>
      <c r="C89" s="202" t="s">
        <v>83</v>
      </c>
      <c r="D89" s="202" t="s">
        <v>137</v>
      </c>
      <c r="E89" s="203" t="s">
        <v>1377</v>
      </c>
      <c r="F89" s="204" t="s">
        <v>1378</v>
      </c>
      <c r="G89" s="205" t="s">
        <v>1080</v>
      </c>
      <c r="H89" s="206">
        <v>1</v>
      </c>
      <c r="I89" s="207"/>
      <c r="J89" s="208">
        <f>ROUND(I89*H89,2)</f>
        <v>0</v>
      </c>
      <c r="K89" s="204" t="s">
        <v>141</v>
      </c>
      <c r="L89" s="42"/>
      <c r="M89" s="209" t="s">
        <v>19</v>
      </c>
      <c r="N89" s="210" t="s">
        <v>45</v>
      </c>
      <c r="O89" s="82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13" t="s">
        <v>1372</v>
      </c>
      <c r="AT89" s="213" t="s">
        <v>137</v>
      </c>
      <c r="AU89" s="213" t="s">
        <v>83</v>
      </c>
      <c r="AY89" s="15" t="s">
        <v>135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5" t="s">
        <v>79</v>
      </c>
      <c r="BK89" s="214">
        <f>ROUND(I89*H89,2)</f>
        <v>0</v>
      </c>
      <c r="BL89" s="15" t="s">
        <v>1372</v>
      </c>
      <c r="BM89" s="213" t="s">
        <v>1379</v>
      </c>
    </row>
    <row r="90" s="2" customFormat="1">
      <c r="A90" s="36"/>
      <c r="B90" s="37"/>
      <c r="C90" s="38"/>
      <c r="D90" s="215" t="s">
        <v>143</v>
      </c>
      <c r="E90" s="38"/>
      <c r="F90" s="216" t="s">
        <v>1380</v>
      </c>
      <c r="G90" s="38"/>
      <c r="H90" s="38"/>
      <c r="I90" s="217"/>
      <c r="J90" s="38"/>
      <c r="K90" s="38"/>
      <c r="L90" s="42"/>
      <c r="M90" s="218"/>
      <c r="N90" s="219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143</v>
      </c>
      <c r="AU90" s="15" t="s">
        <v>83</v>
      </c>
    </row>
    <row r="91" s="12" customFormat="1" ht="22.8" customHeight="1">
      <c r="A91" s="12"/>
      <c r="B91" s="186"/>
      <c r="C91" s="187"/>
      <c r="D91" s="188" t="s">
        <v>73</v>
      </c>
      <c r="E91" s="200" t="s">
        <v>1381</v>
      </c>
      <c r="F91" s="200" t="s">
        <v>1382</v>
      </c>
      <c r="G91" s="187"/>
      <c r="H91" s="187"/>
      <c r="I91" s="190"/>
      <c r="J91" s="201">
        <f>BK91</f>
        <v>0</v>
      </c>
      <c r="K91" s="187"/>
      <c r="L91" s="192"/>
      <c r="M91" s="193"/>
      <c r="N91" s="194"/>
      <c r="O91" s="194"/>
      <c r="P91" s="195">
        <f>SUM(P92:P93)</f>
        <v>0</v>
      </c>
      <c r="Q91" s="194"/>
      <c r="R91" s="195">
        <f>SUM(R92:R93)</f>
        <v>0</v>
      </c>
      <c r="S91" s="194"/>
      <c r="T91" s="196">
        <f>SUM(T92:T93)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7" t="s">
        <v>92</v>
      </c>
      <c r="AT91" s="198" t="s">
        <v>73</v>
      </c>
      <c r="AU91" s="198" t="s">
        <v>79</v>
      </c>
      <c r="AY91" s="197" t="s">
        <v>135</v>
      </c>
      <c r="BK91" s="199">
        <f>SUM(BK92:BK93)</f>
        <v>0</v>
      </c>
    </row>
    <row r="92" s="2" customFormat="1" ht="24.15" customHeight="1">
      <c r="A92" s="36"/>
      <c r="B92" s="37"/>
      <c r="C92" s="202" t="s">
        <v>86</v>
      </c>
      <c r="D92" s="202" t="s">
        <v>137</v>
      </c>
      <c r="E92" s="203" t="s">
        <v>1383</v>
      </c>
      <c r="F92" s="204" t="s">
        <v>1384</v>
      </c>
      <c r="G92" s="205" t="s">
        <v>1245</v>
      </c>
      <c r="H92" s="206">
        <v>40</v>
      </c>
      <c r="I92" s="207"/>
      <c r="J92" s="208">
        <f>ROUND(I92*H92,2)</f>
        <v>0</v>
      </c>
      <c r="K92" s="204" t="s">
        <v>141</v>
      </c>
      <c r="L92" s="42"/>
      <c r="M92" s="209" t="s">
        <v>19</v>
      </c>
      <c r="N92" s="210" t="s">
        <v>45</v>
      </c>
      <c r="O92" s="82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2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13" t="s">
        <v>1372</v>
      </c>
      <c r="AT92" s="213" t="s">
        <v>137</v>
      </c>
      <c r="AU92" s="213" t="s">
        <v>83</v>
      </c>
      <c r="AY92" s="15" t="s">
        <v>135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5" t="s">
        <v>79</v>
      </c>
      <c r="BK92" s="214">
        <f>ROUND(I92*H92,2)</f>
        <v>0</v>
      </c>
      <c r="BL92" s="15" t="s">
        <v>1372</v>
      </c>
      <c r="BM92" s="213" t="s">
        <v>1385</v>
      </c>
    </row>
    <row r="93" s="2" customFormat="1">
      <c r="A93" s="36"/>
      <c r="B93" s="37"/>
      <c r="C93" s="38"/>
      <c r="D93" s="215" t="s">
        <v>143</v>
      </c>
      <c r="E93" s="38"/>
      <c r="F93" s="216" t="s">
        <v>1386</v>
      </c>
      <c r="G93" s="38"/>
      <c r="H93" s="38"/>
      <c r="I93" s="217"/>
      <c r="J93" s="38"/>
      <c r="K93" s="38"/>
      <c r="L93" s="42"/>
      <c r="M93" s="245"/>
      <c r="N93" s="246"/>
      <c r="O93" s="247"/>
      <c r="P93" s="247"/>
      <c r="Q93" s="247"/>
      <c r="R93" s="247"/>
      <c r="S93" s="247"/>
      <c r="T93" s="248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143</v>
      </c>
      <c r="AU93" s="15" t="s">
        <v>83</v>
      </c>
    </row>
    <row r="94" s="2" customFormat="1" ht="6.96" customHeight="1">
      <c r="A94" s="36"/>
      <c r="B94" s="57"/>
      <c r="C94" s="58"/>
      <c r="D94" s="58"/>
      <c r="E94" s="58"/>
      <c r="F94" s="58"/>
      <c r="G94" s="58"/>
      <c r="H94" s="58"/>
      <c r="I94" s="58"/>
      <c r="J94" s="58"/>
      <c r="K94" s="58"/>
      <c r="L94" s="42"/>
      <c r="M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</sheetData>
  <sheetProtection sheet="1" autoFilter="0" formatColumns="0" formatRows="0" objects="1" scenarios="1" spinCount="100000" saltValue="gpD0UtYiuJjH0AsZuyQKsKR38rn9A9IGFl7CKyjzHDpyYKMEmMZ48k7oIxZjMIOr2eTqOHj1Fsd4Q6M4zka0Bw==" hashValue="S8O47XPfa8o8rrcfTPFwRxdvbNCoRq8HKJZOFIm7Gwfke/SJ7JNDIlHMIjreOtPY5l6RSVwDL/etBuMOcdXLDw==" algorithmName="SHA-512" password="CC35"/>
  <autoFilter ref="C82:K9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3_02/030001000"/>
    <hyperlink ref="F90" r:id="rId2" display="https://podminky.urs.cz/item/CS_URS_2023_02/044002000"/>
    <hyperlink ref="F93" r:id="rId3" display="https://podminky.urs.cz/item/CS_URS_2023_02/0941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DESKTOP-CL8LJMA\User</dc:creator>
  <cp:lastModifiedBy>DESKTOP-CL8LJMA\User</cp:lastModifiedBy>
  <dcterms:created xsi:type="dcterms:W3CDTF">2023-07-20T11:36:40Z</dcterms:created>
  <dcterms:modified xsi:type="dcterms:W3CDTF">2023-07-20T11:36:53Z</dcterms:modified>
</cp:coreProperties>
</file>